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Sheet1!$A$2:$WVQ$146</definedName>
  </definedNames>
  <calcPr calcId="152511"/>
</workbook>
</file>

<file path=xl/calcChain.xml><?xml version="1.0" encoding="utf-8"?>
<calcChain xmlns="http://schemas.openxmlformats.org/spreadsheetml/2006/main">
  <c r="F146" i="1" l="1"/>
  <c r="E146" i="1"/>
  <c r="D146" i="1"/>
  <c r="F145" i="1"/>
  <c r="E145" i="1"/>
  <c r="D145" i="1"/>
  <c r="F144" i="1"/>
  <c r="E144" i="1"/>
  <c r="D144" i="1"/>
  <c r="F143" i="1"/>
  <c r="E143" i="1"/>
  <c r="D143" i="1"/>
  <c r="F142" i="1"/>
  <c r="E142" i="1"/>
  <c r="D142" i="1"/>
  <c r="F141" i="1"/>
  <c r="E141" i="1"/>
  <c r="D141" i="1"/>
  <c r="F140" i="1"/>
  <c r="E140" i="1"/>
  <c r="D140" i="1"/>
  <c r="F139" i="1"/>
  <c r="E139" i="1"/>
  <c r="D139" i="1"/>
  <c r="F138" i="1"/>
  <c r="E138" i="1"/>
  <c r="D138" i="1"/>
  <c r="F137" i="1"/>
  <c r="E137" i="1"/>
  <c r="D137" i="1"/>
  <c r="F136" i="1"/>
  <c r="E136" i="1"/>
  <c r="D136" i="1"/>
  <c r="F135" i="1"/>
  <c r="E135" i="1"/>
  <c r="D135" i="1"/>
  <c r="F134" i="1"/>
  <c r="E134" i="1"/>
  <c r="D134" i="1"/>
  <c r="F133" i="1"/>
  <c r="E133" i="1"/>
  <c r="D133" i="1"/>
  <c r="F132" i="1"/>
  <c r="E132" i="1"/>
  <c r="D132" i="1"/>
  <c r="F131" i="1"/>
  <c r="E131" i="1"/>
  <c r="D131" i="1"/>
  <c r="F130" i="1"/>
  <c r="E130" i="1"/>
  <c r="D130" i="1"/>
  <c r="F129" i="1"/>
  <c r="E129" i="1"/>
  <c r="D129" i="1"/>
  <c r="F128" i="1"/>
  <c r="E128" i="1"/>
  <c r="D128" i="1"/>
  <c r="F127" i="1"/>
  <c r="E127" i="1"/>
  <c r="D127" i="1"/>
  <c r="F126" i="1"/>
  <c r="E126" i="1"/>
  <c r="D126" i="1"/>
  <c r="F125" i="1"/>
  <c r="E125" i="1"/>
  <c r="D125" i="1"/>
  <c r="F124" i="1"/>
  <c r="E124" i="1"/>
  <c r="D124" i="1"/>
  <c r="F123" i="1"/>
  <c r="E123" i="1"/>
  <c r="D123" i="1"/>
  <c r="F122" i="1"/>
  <c r="E122" i="1"/>
  <c r="D122" i="1"/>
  <c r="F121" i="1"/>
  <c r="E121" i="1"/>
  <c r="D121" i="1"/>
  <c r="F120" i="1"/>
  <c r="E120" i="1"/>
  <c r="D120" i="1"/>
  <c r="F119" i="1"/>
  <c r="E119" i="1"/>
  <c r="D119" i="1"/>
  <c r="F118" i="1"/>
  <c r="E118" i="1"/>
  <c r="D118" i="1"/>
  <c r="F117" i="1"/>
  <c r="E117" i="1"/>
  <c r="D117" i="1"/>
  <c r="F116" i="1"/>
  <c r="E116" i="1"/>
  <c r="D116" i="1"/>
  <c r="F115" i="1"/>
  <c r="E115" i="1"/>
  <c r="D115" i="1"/>
  <c r="F114" i="1"/>
  <c r="E114" i="1"/>
  <c r="D114" i="1"/>
  <c r="F113" i="1"/>
  <c r="E113" i="1"/>
  <c r="D113" i="1"/>
  <c r="F112" i="1"/>
  <c r="E112" i="1"/>
  <c r="D112" i="1"/>
  <c r="F111" i="1"/>
  <c r="E111" i="1"/>
  <c r="D111" i="1"/>
  <c r="F110" i="1"/>
  <c r="E110" i="1"/>
  <c r="D110" i="1"/>
  <c r="F109" i="1"/>
  <c r="E109" i="1"/>
  <c r="D109" i="1"/>
  <c r="F108" i="1"/>
  <c r="E108" i="1"/>
  <c r="D108" i="1"/>
  <c r="F107" i="1"/>
  <c r="E107" i="1"/>
  <c r="D107" i="1"/>
  <c r="F106" i="1"/>
  <c r="E106" i="1"/>
  <c r="D106" i="1"/>
  <c r="F105" i="1"/>
  <c r="E105" i="1"/>
  <c r="D105" i="1"/>
  <c r="F104" i="1"/>
  <c r="E104" i="1"/>
  <c r="D104" i="1"/>
  <c r="F103" i="1"/>
  <c r="E103" i="1"/>
  <c r="D103" i="1"/>
  <c r="F102" i="1"/>
  <c r="E102" i="1"/>
  <c r="D102" i="1"/>
  <c r="F101" i="1"/>
  <c r="E101" i="1"/>
  <c r="D101" i="1"/>
  <c r="F100" i="1"/>
  <c r="E100" i="1"/>
  <c r="D100" i="1"/>
  <c r="F99" i="1"/>
  <c r="E99" i="1"/>
  <c r="D99" i="1"/>
  <c r="F98" i="1"/>
  <c r="E98" i="1"/>
  <c r="D98" i="1"/>
  <c r="F97" i="1"/>
  <c r="E97" i="1"/>
  <c r="D97" i="1"/>
  <c r="F96" i="1"/>
  <c r="E96" i="1"/>
  <c r="D96" i="1"/>
  <c r="F95" i="1"/>
  <c r="E95" i="1"/>
  <c r="D95" i="1"/>
  <c r="F94" i="1"/>
  <c r="E94" i="1"/>
  <c r="D94" i="1"/>
  <c r="F93" i="1"/>
  <c r="E93" i="1"/>
  <c r="D93" i="1"/>
  <c r="F92" i="1"/>
  <c r="E92" i="1"/>
  <c r="D92" i="1"/>
  <c r="F91" i="1"/>
  <c r="E91" i="1"/>
  <c r="D91" i="1"/>
  <c r="F90" i="1"/>
  <c r="E90" i="1"/>
  <c r="D90" i="1"/>
  <c r="F89" i="1"/>
  <c r="E89" i="1"/>
  <c r="D89" i="1"/>
  <c r="F88" i="1"/>
  <c r="E88" i="1"/>
  <c r="D88" i="1"/>
  <c r="F87" i="1"/>
  <c r="E87" i="1"/>
  <c r="D87" i="1"/>
  <c r="F86" i="1"/>
  <c r="E86" i="1"/>
  <c r="D86" i="1"/>
  <c r="F85" i="1"/>
  <c r="E85" i="1"/>
  <c r="D85" i="1"/>
  <c r="F84" i="1"/>
  <c r="E84" i="1"/>
  <c r="D84" i="1"/>
  <c r="F83" i="1"/>
  <c r="E83" i="1"/>
  <c r="D83" i="1"/>
  <c r="F82" i="1"/>
  <c r="E82" i="1"/>
  <c r="D82" i="1"/>
  <c r="F81" i="1"/>
  <c r="E81" i="1"/>
  <c r="D81" i="1"/>
  <c r="F80" i="1"/>
  <c r="E80" i="1"/>
  <c r="D80" i="1"/>
  <c r="F79" i="1"/>
  <c r="E79" i="1"/>
  <c r="D79" i="1"/>
  <c r="F78" i="1"/>
  <c r="E78" i="1"/>
  <c r="D78" i="1"/>
  <c r="F77" i="1"/>
  <c r="E77" i="1"/>
  <c r="D77" i="1"/>
  <c r="F76" i="1"/>
  <c r="E76" i="1"/>
  <c r="D76" i="1"/>
  <c r="F75" i="1"/>
  <c r="E75" i="1"/>
  <c r="D75" i="1"/>
  <c r="F74" i="1"/>
  <c r="E74" i="1"/>
  <c r="D74" i="1"/>
  <c r="F73" i="1"/>
  <c r="E73" i="1"/>
  <c r="D73" i="1"/>
  <c r="F72" i="1"/>
  <c r="E72" i="1"/>
  <c r="D72" i="1"/>
  <c r="F71" i="1"/>
  <c r="E71" i="1"/>
  <c r="D71" i="1"/>
  <c r="F70" i="1"/>
  <c r="E70" i="1"/>
  <c r="D70" i="1"/>
  <c r="F69" i="1"/>
  <c r="E69" i="1"/>
  <c r="D69" i="1"/>
  <c r="F68" i="1"/>
  <c r="E68" i="1"/>
  <c r="D68" i="1"/>
  <c r="F67" i="1"/>
  <c r="E67" i="1"/>
  <c r="D67" i="1"/>
  <c r="F66" i="1"/>
  <c r="E66" i="1"/>
  <c r="D66" i="1"/>
  <c r="F65" i="1"/>
  <c r="E65" i="1"/>
  <c r="D65" i="1"/>
  <c r="F64" i="1"/>
  <c r="E64" i="1"/>
  <c r="D64" i="1"/>
  <c r="F63" i="1"/>
  <c r="E63" i="1"/>
  <c r="D63" i="1"/>
  <c r="F62" i="1"/>
  <c r="E62" i="1"/>
  <c r="D62" i="1"/>
  <c r="F61" i="1"/>
  <c r="E61" i="1"/>
  <c r="D61" i="1"/>
  <c r="F60" i="1"/>
  <c r="E60" i="1"/>
  <c r="D60" i="1"/>
  <c r="F59" i="1"/>
  <c r="E59" i="1"/>
  <c r="D59" i="1"/>
  <c r="F58" i="1"/>
  <c r="E58" i="1"/>
  <c r="D58" i="1"/>
  <c r="F57" i="1"/>
  <c r="E57" i="1"/>
  <c r="D57" i="1"/>
  <c r="F56" i="1"/>
  <c r="E56" i="1"/>
  <c r="D56" i="1"/>
  <c r="F55" i="1"/>
  <c r="E55" i="1"/>
  <c r="D55" i="1"/>
  <c r="F54" i="1"/>
  <c r="E54" i="1"/>
  <c r="D54" i="1"/>
  <c r="F53" i="1"/>
  <c r="E53" i="1"/>
  <c r="D53" i="1"/>
  <c r="F52" i="1"/>
  <c r="E52" i="1"/>
  <c r="D52" i="1"/>
  <c r="F51" i="1"/>
  <c r="E51" i="1"/>
  <c r="D51" i="1"/>
  <c r="F50" i="1"/>
  <c r="E50" i="1"/>
  <c r="D50" i="1"/>
  <c r="F49" i="1"/>
  <c r="E49" i="1"/>
  <c r="D49" i="1"/>
  <c r="F48" i="1"/>
  <c r="E48" i="1"/>
  <c r="D48" i="1"/>
  <c r="F47" i="1"/>
  <c r="E47" i="1"/>
  <c r="D47" i="1"/>
  <c r="F46" i="1"/>
  <c r="E46" i="1"/>
  <c r="D46" i="1"/>
  <c r="F45" i="1"/>
  <c r="E45" i="1"/>
  <c r="D45" i="1"/>
  <c r="F44" i="1"/>
  <c r="E44" i="1"/>
  <c r="D44" i="1"/>
  <c r="F43" i="1"/>
  <c r="E43" i="1"/>
  <c r="D43" i="1"/>
  <c r="F42" i="1"/>
  <c r="E42" i="1"/>
  <c r="D42" i="1"/>
  <c r="F41" i="1"/>
  <c r="E41" i="1"/>
  <c r="D41" i="1"/>
  <c r="F40" i="1"/>
  <c r="E40" i="1"/>
  <c r="D40" i="1"/>
  <c r="F39" i="1"/>
  <c r="E39" i="1"/>
  <c r="D39" i="1"/>
  <c r="F38" i="1"/>
  <c r="E38" i="1"/>
  <c r="D38" i="1"/>
  <c r="F37" i="1"/>
  <c r="E37" i="1"/>
  <c r="D37" i="1"/>
  <c r="F36" i="1"/>
  <c r="E36" i="1"/>
  <c r="D36" i="1"/>
  <c r="F35" i="1"/>
  <c r="E35" i="1"/>
  <c r="D35" i="1"/>
  <c r="F34" i="1"/>
  <c r="E34" i="1"/>
  <c r="D34" i="1"/>
  <c r="F33" i="1"/>
  <c r="E33" i="1"/>
  <c r="D33" i="1"/>
  <c r="F32" i="1"/>
  <c r="E32" i="1"/>
  <c r="D32" i="1"/>
  <c r="F31" i="1"/>
  <c r="E31" i="1"/>
  <c r="D31" i="1"/>
  <c r="F30" i="1"/>
  <c r="E30" i="1"/>
  <c r="D30" i="1"/>
  <c r="F29" i="1"/>
  <c r="E29" i="1"/>
  <c r="D29" i="1"/>
  <c r="F28" i="1"/>
  <c r="E28" i="1"/>
  <c r="D28" i="1"/>
  <c r="F27" i="1"/>
  <c r="E27" i="1"/>
  <c r="D27" i="1"/>
  <c r="F26" i="1"/>
  <c r="E26" i="1"/>
  <c r="D26" i="1"/>
  <c r="F25" i="1"/>
  <c r="E25" i="1"/>
  <c r="D25" i="1"/>
  <c r="F24" i="1"/>
  <c r="E24" i="1"/>
  <c r="D24" i="1"/>
  <c r="F23" i="1"/>
  <c r="E23" i="1"/>
  <c r="D23" i="1"/>
  <c r="F22" i="1"/>
  <c r="E22" i="1"/>
  <c r="D22" i="1"/>
  <c r="F21" i="1"/>
  <c r="E21" i="1"/>
  <c r="D21" i="1"/>
  <c r="F20" i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F11" i="1"/>
  <c r="E11" i="1"/>
  <c r="D11" i="1"/>
  <c r="F10" i="1"/>
  <c r="E10" i="1"/>
  <c r="D10" i="1"/>
  <c r="F9" i="1"/>
  <c r="E9" i="1"/>
  <c r="D9" i="1"/>
  <c r="F8" i="1"/>
  <c r="E8" i="1"/>
  <c r="D8" i="1"/>
  <c r="F7" i="1"/>
  <c r="E7" i="1"/>
  <c r="D7" i="1"/>
  <c r="F6" i="1"/>
  <c r="E6" i="1"/>
  <c r="D6" i="1"/>
  <c r="F5" i="1"/>
  <c r="E5" i="1"/>
  <c r="D5" i="1"/>
  <c r="F4" i="1"/>
  <c r="E4" i="1"/>
  <c r="D4" i="1"/>
  <c r="F3" i="1"/>
  <c r="E3" i="1"/>
  <c r="D3" i="1"/>
</calcChain>
</file>

<file path=xl/sharedStrings.xml><?xml version="1.0" encoding="utf-8"?>
<sst xmlns="http://schemas.openxmlformats.org/spreadsheetml/2006/main" count="443" uniqueCount="202">
  <si>
    <t>准考证号</t>
  </si>
  <si>
    <t>考场号</t>
  </si>
  <si>
    <t>座位号</t>
  </si>
  <si>
    <t>笔试成绩</t>
  </si>
  <si>
    <t>排名</t>
    <phoneticPr fontId="4" type="noConversion"/>
  </si>
  <si>
    <t>备注</t>
  </si>
  <si>
    <t>是否进入下一环节</t>
    <phoneticPr fontId="1" type="noConversion"/>
  </si>
  <si>
    <t>序号</t>
    <phoneticPr fontId="1" type="noConversion"/>
  </si>
  <si>
    <t>是</t>
    <phoneticPr fontId="1" type="noConversion"/>
  </si>
  <si>
    <t>否</t>
    <phoneticPr fontId="1" type="noConversion"/>
  </si>
  <si>
    <t>姓名</t>
    <phoneticPr fontId="1" type="noConversion"/>
  </si>
  <si>
    <t>马**</t>
  </si>
  <si>
    <t>赵**</t>
  </si>
  <si>
    <t>袁**</t>
  </si>
  <si>
    <t>秦**</t>
  </si>
  <si>
    <t>聂**</t>
  </si>
  <si>
    <t>江**</t>
  </si>
  <si>
    <t>黄**</t>
  </si>
  <si>
    <t>陈**</t>
  </si>
  <si>
    <t>支**</t>
  </si>
  <si>
    <t>刘**</t>
  </si>
  <si>
    <t>余**</t>
  </si>
  <si>
    <t>李**</t>
  </si>
  <si>
    <t>罗**</t>
  </si>
  <si>
    <t>周**</t>
  </si>
  <si>
    <t>范**</t>
  </si>
  <si>
    <t>冯**</t>
  </si>
  <si>
    <t>王**</t>
  </si>
  <si>
    <t>吕**</t>
  </si>
  <si>
    <t>朱**</t>
  </si>
  <si>
    <t>吉**</t>
  </si>
  <si>
    <t>杨**</t>
  </si>
  <si>
    <t>何**</t>
  </si>
  <si>
    <t>焦**</t>
  </si>
  <si>
    <t>陆**</t>
  </si>
  <si>
    <t>封**</t>
  </si>
  <si>
    <t>倪**</t>
  </si>
  <si>
    <t>梁**</t>
  </si>
  <si>
    <t>郑**</t>
  </si>
  <si>
    <t>尚**</t>
  </si>
  <si>
    <t>胡**</t>
  </si>
  <si>
    <t>曾**</t>
  </si>
  <si>
    <t>莫**</t>
  </si>
  <si>
    <t>郭**</t>
  </si>
  <si>
    <t>任**</t>
  </si>
  <si>
    <t>潘**</t>
  </si>
  <si>
    <t>管**</t>
  </si>
  <si>
    <t>汪**</t>
  </si>
  <si>
    <t>燕**</t>
  </si>
  <si>
    <t>张**</t>
  </si>
  <si>
    <t>彭**</t>
  </si>
  <si>
    <t>邹**</t>
  </si>
  <si>
    <t>易**</t>
  </si>
  <si>
    <t>付**</t>
  </si>
  <si>
    <t>邓**</t>
  </si>
  <si>
    <t>高**</t>
  </si>
  <si>
    <t>雷**</t>
  </si>
  <si>
    <t>苏**</t>
  </si>
  <si>
    <t>魏**</t>
  </si>
  <si>
    <t>金**</t>
  </si>
  <si>
    <t>向**</t>
  </si>
  <si>
    <t>吴**</t>
  </si>
  <si>
    <t>方**</t>
  </si>
  <si>
    <t>钟**</t>
  </si>
  <si>
    <t>宇**</t>
  </si>
  <si>
    <t>康**</t>
  </si>
  <si>
    <t>身份证号</t>
    <phoneticPr fontId="1" type="noConversion"/>
  </si>
  <si>
    <t>522428********2428</t>
  </si>
  <si>
    <t>522426********1623</t>
  </si>
  <si>
    <t>522132********4942</t>
  </si>
  <si>
    <t>522132********2624</t>
  </si>
  <si>
    <t>510525********3425</t>
  </si>
  <si>
    <t>522132********2229</t>
  </si>
  <si>
    <t>520330********0021</t>
  </si>
  <si>
    <t>522401********1529</t>
  </si>
  <si>
    <t>522401********792X</t>
  </si>
  <si>
    <t>522132********3828</t>
  </si>
  <si>
    <t>522131********4028</t>
  </si>
  <si>
    <t>520328********3587</t>
  </si>
  <si>
    <t>522132********8289</t>
  </si>
  <si>
    <t>522225********6023</t>
  </si>
  <si>
    <t>522125********3720</t>
  </si>
  <si>
    <t>510525********2028</t>
  </si>
  <si>
    <t>522128********5020</t>
  </si>
  <si>
    <t>522132********8523</t>
  </si>
  <si>
    <t>522132********8224</t>
  </si>
  <si>
    <t>522132********7925</t>
  </si>
  <si>
    <t>522132********2149</t>
  </si>
  <si>
    <t>522132********3229</t>
  </si>
  <si>
    <t>522132********3826</t>
  </si>
  <si>
    <t>522132********1426</t>
  </si>
  <si>
    <t>522132********7667</t>
  </si>
  <si>
    <t>522132********0924</t>
  </si>
  <si>
    <t>522132********3848</t>
  </si>
  <si>
    <t>510525********0025</t>
  </si>
  <si>
    <t>522131********5666</t>
  </si>
  <si>
    <t>522132********6328</t>
  </si>
  <si>
    <t>522132********2825</t>
  </si>
  <si>
    <t>520122********0629</t>
  </si>
  <si>
    <t>510525********4288</t>
  </si>
  <si>
    <t>622927********8561</t>
  </si>
  <si>
    <t>522132********3620</t>
  </si>
  <si>
    <t>522132********2220</t>
  </si>
  <si>
    <t>522132********5920</t>
  </si>
  <si>
    <t>522132********8542</t>
  </si>
  <si>
    <t>500222********1621</t>
  </si>
  <si>
    <t>522132********4927</t>
  </si>
  <si>
    <t>522122********6662</t>
  </si>
  <si>
    <t>522132********1435</t>
  </si>
  <si>
    <t>522132********5928</t>
  </si>
  <si>
    <t>522132********5944</t>
  </si>
  <si>
    <t>522132********7928</t>
  </si>
  <si>
    <t>522401********294X</t>
  </si>
  <si>
    <t>522132********4987</t>
  </si>
  <si>
    <t>522132********3829</t>
  </si>
  <si>
    <t>522132********3824</t>
  </si>
  <si>
    <t>522426********0849</t>
  </si>
  <si>
    <t>522428********4047</t>
  </si>
  <si>
    <t>522131********2124</t>
  </si>
  <si>
    <t>522132********2146</t>
  </si>
  <si>
    <t>522132********224X</t>
  </si>
  <si>
    <t>130628********6668</t>
  </si>
  <si>
    <t>522132********2820</t>
  </si>
  <si>
    <t>510525********0341</t>
  </si>
  <si>
    <t>522132********1469</t>
  </si>
  <si>
    <t>522131********5627</t>
  </si>
  <si>
    <t>522132********1428</t>
  </si>
  <si>
    <t>522130********6025</t>
  </si>
  <si>
    <t>522726********0363</t>
  </si>
  <si>
    <t>522424********3627</t>
  </si>
  <si>
    <t>522132********4928</t>
  </si>
  <si>
    <t>522132********6327</t>
  </si>
  <si>
    <t>522132********5444</t>
  </si>
  <si>
    <t>522121********3217</t>
  </si>
  <si>
    <t>522132********2227</t>
  </si>
  <si>
    <t>522132********3322</t>
  </si>
  <si>
    <t>510525********0023</t>
  </si>
  <si>
    <t>522132********8521</t>
  </si>
  <si>
    <t>522426********0445</t>
  </si>
  <si>
    <t>522132********2827</t>
  </si>
  <si>
    <t>522132********2627</t>
  </si>
  <si>
    <t>522625********0023</t>
  </si>
  <si>
    <t>522129********5025</t>
  </si>
  <si>
    <t>522132********2829</t>
  </si>
  <si>
    <t>522131********4926</t>
  </si>
  <si>
    <t>522132********632X</t>
  </si>
  <si>
    <t>510525********5127</t>
  </si>
  <si>
    <t>522132********362X</t>
  </si>
  <si>
    <t>522132********2120</t>
  </si>
  <si>
    <t>522132********2147</t>
  </si>
  <si>
    <t>520203********2420</t>
  </si>
  <si>
    <t>522132********8228</t>
  </si>
  <si>
    <t>522422********3841</t>
  </si>
  <si>
    <t>522132********3825</t>
  </si>
  <si>
    <t>532325********0044</t>
  </si>
  <si>
    <t>522132********8220</t>
  </si>
  <si>
    <t>522132********0840</t>
  </si>
  <si>
    <t>522132********0044</t>
  </si>
  <si>
    <t>522401********3529</t>
  </si>
  <si>
    <t>522132********8527</t>
  </si>
  <si>
    <t>522132********854X</t>
  </si>
  <si>
    <t>522121********3029</t>
  </si>
  <si>
    <t>522132********0021</t>
  </si>
  <si>
    <t>522132********3247</t>
  </si>
  <si>
    <t>522428********088X</t>
  </si>
  <si>
    <t>520123********5421</t>
  </si>
  <si>
    <t>522132********0026</t>
  </si>
  <si>
    <t>522424********0210</t>
  </si>
  <si>
    <t>522131********312X</t>
  </si>
  <si>
    <t>510524********1389</t>
  </si>
  <si>
    <t>510525********5147</t>
  </si>
  <si>
    <t>522132********0023</t>
  </si>
  <si>
    <t>522527********1727</t>
  </si>
  <si>
    <t>522132********4923</t>
  </si>
  <si>
    <t>522132********3221</t>
  </si>
  <si>
    <t>522121********3240</t>
  </si>
  <si>
    <t>522132********2129</t>
  </si>
  <si>
    <t>522132********4325</t>
  </si>
  <si>
    <t>522132********5948</t>
  </si>
  <si>
    <t>522132********0923</t>
  </si>
  <si>
    <t>522129********552X</t>
  </si>
  <si>
    <t>522132********3622</t>
  </si>
  <si>
    <t>522132********3220</t>
  </si>
  <si>
    <t>522123********0524</t>
  </si>
  <si>
    <t>522132********4921</t>
  </si>
  <si>
    <t>522132********2224</t>
  </si>
  <si>
    <t>522132********4984</t>
  </si>
  <si>
    <t>522132********0043</t>
  </si>
  <si>
    <t>522132********8520</t>
  </si>
  <si>
    <t>522132********4342</t>
  </si>
  <si>
    <t>522132********228X</t>
  </si>
  <si>
    <t>522132********2626</t>
  </si>
  <si>
    <t>522132********0020</t>
  </si>
  <si>
    <t>522132********0949</t>
  </si>
  <si>
    <t>522132********0041</t>
  </si>
  <si>
    <t>522427********2268</t>
  </si>
  <si>
    <t>522132********2223</t>
  </si>
  <si>
    <t>510525********0368</t>
  </si>
  <si>
    <t>522132********1427</t>
  </si>
  <si>
    <t>522132********1447</t>
  </si>
  <si>
    <t>522132********1423</t>
  </si>
  <si>
    <t>习水县2022年公开考调乡镇幼儿园教师到县城公办幼儿园任教笔试
成绩登记表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</si>
</sst>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sz val="9"/>
      <name val="等线"/>
      <charset val="134"/>
    </font>
    <font>
      <b/>
      <sz val="18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abSelected="1" workbookViewId="0">
      <selection sqref="A1:J1"/>
    </sheetView>
  </sheetViews>
  <sheetFormatPr defaultColWidth="9.125" defaultRowHeight="13.5"/>
  <cols>
    <col min="1" max="1" width="5.625" style="6" customWidth="1"/>
    <col min="2" max="2" width="7.25" style="6" customWidth="1"/>
    <col min="3" max="3" width="21.125" style="6" customWidth="1"/>
    <col min="4" max="4" width="11.25" style="6" customWidth="1"/>
    <col min="5" max="6" width="9.125" style="6"/>
    <col min="7" max="7" width="9.875" style="1" customWidth="1"/>
    <col min="8" max="8" width="7.125" style="1" customWidth="1"/>
    <col min="9" max="9" width="6.375" style="1" customWidth="1"/>
    <col min="10" max="258" width="9.125" style="1"/>
    <col min="259" max="259" width="11" style="1" customWidth="1"/>
    <col min="260" max="260" width="22.125" style="1" customWidth="1"/>
    <col min="261" max="261" width="11.25" style="1" customWidth="1"/>
    <col min="262" max="263" width="9.125" style="1"/>
    <col min="264" max="265" width="10.25" style="1" customWidth="1"/>
    <col min="266" max="514" width="9.125" style="1"/>
    <col min="515" max="515" width="11" style="1" customWidth="1"/>
    <col min="516" max="516" width="22.125" style="1" customWidth="1"/>
    <col min="517" max="517" width="11.25" style="1" customWidth="1"/>
    <col min="518" max="519" width="9.125" style="1"/>
    <col min="520" max="521" width="10.25" style="1" customWidth="1"/>
    <col min="522" max="770" width="9.125" style="1"/>
    <col min="771" max="771" width="11" style="1" customWidth="1"/>
    <col min="772" max="772" width="22.125" style="1" customWidth="1"/>
    <col min="773" max="773" width="11.25" style="1" customWidth="1"/>
    <col min="774" max="775" width="9.125" style="1"/>
    <col min="776" max="777" width="10.25" style="1" customWidth="1"/>
    <col min="778" max="1026" width="9.125" style="1"/>
    <col min="1027" max="1027" width="11" style="1" customWidth="1"/>
    <col min="1028" max="1028" width="22.125" style="1" customWidth="1"/>
    <col min="1029" max="1029" width="11.25" style="1" customWidth="1"/>
    <col min="1030" max="1031" width="9.125" style="1"/>
    <col min="1032" max="1033" width="10.25" style="1" customWidth="1"/>
    <col min="1034" max="1282" width="9.125" style="1"/>
    <col min="1283" max="1283" width="11" style="1" customWidth="1"/>
    <col min="1284" max="1284" width="22.125" style="1" customWidth="1"/>
    <col min="1285" max="1285" width="11.25" style="1" customWidth="1"/>
    <col min="1286" max="1287" width="9.125" style="1"/>
    <col min="1288" max="1289" width="10.25" style="1" customWidth="1"/>
    <col min="1290" max="1538" width="9.125" style="1"/>
    <col min="1539" max="1539" width="11" style="1" customWidth="1"/>
    <col min="1540" max="1540" width="22.125" style="1" customWidth="1"/>
    <col min="1541" max="1541" width="11.25" style="1" customWidth="1"/>
    <col min="1542" max="1543" width="9.125" style="1"/>
    <col min="1544" max="1545" width="10.25" style="1" customWidth="1"/>
    <col min="1546" max="1794" width="9.125" style="1"/>
    <col min="1795" max="1795" width="11" style="1" customWidth="1"/>
    <col min="1796" max="1796" width="22.125" style="1" customWidth="1"/>
    <col min="1797" max="1797" width="11.25" style="1" customWidth="1"/>
    <col min="1798" max="1799" width="9.125" style="1"/>
    <col min="1800" max="1801" width="10.25" style="1" customWidth="1"/>
    <col min="1802" max="2050" width="9.125" style="1"/>
    <col min="2051" max="2051" width="11" style="1" customWidth="1"/>
    <col min="2052" max="2052" width="22.125" style="1" customWidth="1"/>
    <col min="2053" max="2053" width="11.25" style="1" customWidth="1"/>
    <col min="2054" max="2055" width="9.125" style="1"/>
    <col min="2056" max="2057" width="10.25" style="1" customWidth="1"/>
    <col min="2058" max="2306" width="9.125" style="1"/>
    <col min="2307" max="2307" width="11" style="1" customWidth="1"/>
    <col min="2308" max="2308" width="22.125" style="1" customWidth="1"/>
    <col min="2309" max="2309" width="11.25" style="1" customWidth="1"/>
    <col min="2310" max="2311" width="9.125" style="1"/>
    <col min="2312" max="2313" width="10.25" style="1" customWidth="1"/>
    <col min="2314" max="2562" width="9.125" style="1"/>
    <col min="2563" max="2563" width="11" style="1" customWidth="1"/>
    <col min="2564" max="2564" width="22.125" style="1" customWidth="1"/>
    <col min="2565" max="2565" width="11.25" style="1" customWidth="1"/>
    <col min="2566" max="2567" width="9.125" style="1"/>
    <col min="2568" max="2569" width="10.25" style="1" customWidth="1"/>
    <col min="2570" max="2818" width="9.125" style="1"/>
    <col min="2819" max="2819" width="11" style="1" customWidth="1"/>
    <col min="2820" max="2820" width="22.125" style="1" customWidth="1"/>
    <col min="2821" max="2821" width="11.25" style="1" customWidth="1"/>
    <col min="2822" max="2823" width="9.125" style="1"/>
    <col min="2824" max="2825" width="10.25" style="1" customWidth="1"/>
    <col min="2826" max="3074" width="9.125" style="1"/>
    <col min="3075" max="3075" width="11" style="1" customWidth="1"/>
    <col min="3076" max="3076" width="22.125" style="1" customWidth="1"/>
    <col min="3077" max="3077" width="11.25" style="1" customWidth="1"/>
    <col min="3078" max="3079" width="9.125" style="1"/>
    <col min="3080" max="3081" width="10.25" style="1" customWidth="1"/>
    <col min="3082" max="3330" width="9.125" style="1"/>
    <col min="3331" max="3331" width="11" style="1" customWidth="1"/>
    <col min="3332" max="3332" width="22.125" style="1" customWidth="1"/>
    <col min="3333" max="3333" width="11.25" style="1" customWidth="1"/>
    <col min="3334" max="3335" width="9.125" style="1"/>
    <col min="3336" max="3337" width="10.25" style="1" customWidth="1"/>
    <col min="3338" max="3586" width="9.125" style="1"/>
    <col min="3587" max="3587" width="11" style="1" customWidth="1"/>
    <col min="3588" max="3588" width="22.125" style="1" customWidth="1"/>
    <col min="3589" max="3589" width="11.25" style="1" customWidth="1"/>
    <col min="3590" max="3591" width="9.125" style="1"/>
    <col min="3592" max="3593" width="10.25" style="1" customWidth="1"/>
    <col min="3594" max="3842" width="9.125" style="1"/>
    <col min="3843" max="3843" width="11" style="1" customWidth="1"/>
    <col min="3844" max="3844" width="22.125" style="1" customWidth="1"/>
    <col min="3845" max="3845" width="11.25" style="1" customWidth="1"/>
    <col min="3846" max="3847" width="9.125" style="1"/>
    <col min="3848" max="3849" width="10.25" style="1" customWidth="1"/>
    <col min="3850" max="4098" width="9.125" style="1"/>
    <col min="4099" max="4099" width="11" style="1" customWidth="1"/>
    <col min="4100" max="4100" width="22.125" style="1" customWidth="1"/>
    <col min="4101" max="4101" width="11.25" style="1" customWidth="1"/>
    <col min="4102" max="4103" width="9.125" style="1"/>
    <col min="4104" max="4105" width="10.25" style="1" customWidth="1"/>
    <col min="4106" max="4354" width="9.125" style="1"/>
    <col min="4355" max="4355" width="11" style="1" customWidth="1"/>
    <col min="4356" max="4356" width="22.125" style="1" customWidth="1"/>
    <col min="4357" max="4357" width="11.25" style="1" customWidth="1"/>
    <col min="4358" max="4359" width="9.125" style="1"/>
    <col min="4360" max="4361" width="10.25" style="1" customWidth="1"/>
    <col min="4362" max="4610" width="9.125" style="1"/>
    <col min="4611" max="4611" width="11" style="1" customWidth="1"/>
    <col min="4612" max="4612" width="22.125" style="1" customWidth="1"/>
    <col min="4613" max="4613" width="11.25" style="1" customWidth="1"/>
    <col min="4614" max="4615" width="9.125" style="1"/>
    <col min="4616" max="4617" width="10.25" style="1" customWidth="1"/>
    <col min="4618" max="4866" width="9.125" style="1"/>
    <col min="4867" max="4867" width="11" style="1" customWidth="1"/>
    <col min="4868" max="4868" width="22.125" style="1" customWidth="1"/>
    <col min="4869" max="4869" width="11.25" style="1" customWidth="1"/>
    <col min="4870" max="4871" width="9.125" style="1"/>
    <col min="4872" max="4873" width="10.25" style="1" customWidth="1"/>
    <col min="4874" max="5122" width="9.125" style="1"/>
    <col min="5123" max="5123" width="11" style="1" customWidth="1"/>
    <col min="5124" max="5124" width="22.125" style="1" customWidth="1"/>
    <col min="5125" max="5125" width="11.25" style="1" customWidth="1"/>
    <col min="5126" max="5127" width="9.125" style="1"/>
    <col min="5128" max="5129" width="10.25" style="1" customWidth="1"/>
    <col min="5130" max="5378" width="9.125" style="1"/>
    <col min="5379" max="5379" width="11" style="1" customWidth="1"/>
    <col min="5380" max="5380" width="22.125" style="1" customWidth="1"/>
    <col min="5381" max="5381" width="11.25" style="1" customWidth="1"/>
    <col min="5382" max="5383" width="9.125" style="1"/>
    <col min="5384" max="5385" width="10.25" style="1" customWidth="1"/>
    <col min="5386" max="5634" width="9.125" style="1"/>
    <col min="5635" max="5635" width="11" style="1" customWidth="1"/>
    <col min="5636" max="5636" width="22.125" style="1" customWidth="1"/>
    <col min="5637" max="5637" width="11.25" style="1" customWidth="1"/>
    <col min="5638" max="5639" width="9.125" style="1"/>
    <col min="5640" max="5641" width="10.25" style="1" customWidth="1"/>
    <col min="5642" max="5890" width="9.125" style="1"/>
    <col min="5891" max="5891" width="11" style="1" customWidth="1"/>
    <col min="5892" max="5892" width="22.125" style="1" customWidth="1"/>
    <col min="5893" max="5893" width="11.25" style="1" customWidth="1"/>
    <col min="5894" max="5895" width="9.125" style="1"/>
    <col min="5896" max="5897" width="10.25" style="1" customWidth="1"/>
    <col min="5898" max="6146" width="9.125" style="1"/>
    <col min="6147" max="6147" width="11" style="1" customWidth="1"/>
    <col min="6148" max="6148" width="22.125" style="1" customWidth="1"/>
    <col min="6149" max="6149" width="11.25" style="1" customWidth="1"/>
    <col min="6150" max="6151" width="9.125" style="1"/>
    <col min="6152" max="6153" width="10.25" style="1" customWidth="1"/>
    <col min="6154" max="6402" width="9.125" style="1"/>
    <col min="6403" max="6403" width="11" style="1" customWidth="1"/>
    <col min="6404" max="6404" width="22.125" style="1" customWidth="1"/>
    <col min="6405" max="6405" width="11.25" style="1" customWidth="1"/>
    <col min="6406" max="6407" width="9.125" style="1"/>
    <col min="6408" max="6409" width="10.25" style="1" customWidth="1"/>
    <col min="6410" max="6658" width="9.125" style="1"/>
    <col min="6659" max="6659" width="11" style="1" customWidth="1"/>
    <col min="6660" max="6660" width="22.125" style="1" customWidth="1"/>
    <col min="6661" max="6661" width="11.25" style="1" customWidth="1"/>
    <col min="6662" max="6663" width="9.125" style="1"/>
    <col min="6664" max="6665" width="10.25" style="1" customWidth="1"/>
    <col min="6666" max="6914" width="9.125" style="1"/>
    <col min="6915" max="6915" width="11" style="1" customWidth="1"/>
    <col min="6916" max="6916" width="22.125" style="1" customWidth="1"/>
    <col min="6917" max="6917" width="11.25" style="1" customWidth="1"/>
    <col min="6918" max="6919" width="9.125" style="1"/>
    <col min="6920" max="6921" width="10.25" style="1" customWidth="1"/>
    <col min="6922" max="7170" width="9.125" style="1"/>
    <col min="7171" max="7171" width="11" style="1" customWidth="1"/>
    <col min="7172" max="7172" width="22.125" style="1" customWidth="1"/>
    <col min="7173" max="7173" width="11.25" style="1" customWidth="1"/>
    <col min="7174" max="7175" width="9.125" style="1"/>
    <col min="7176" max="7177" width="10.25" style="1" customWidth="1"/>
    <col min="7178" max="7426" width="9.125" style="1"/>
    <col min="7427" max="7427" width="11" style="1" customWidth="1"/>
    <col min="7428" max="7428" width="22.125" style="1" customWidth="1"/>
    <col min="7429" max="7429" width="11.25" style="1" customWidth="1"/>
    <col min="7430" max="7431" width="9.125" style="1"/>
    <col min="7432" max="7433" width="10.25" style="1" customWidth="1"/>
    <col min="7434" max="7682" width="9.125" style="1"/>
    <col min="7683" max="7683" width="11" style="1" customWidth="1"/>
    <col min="7684" max="7684" width="22.125" style="1" customWidth="1"/>
    <col min="7685" max="7685" width="11.25" style="1" customWidth="1"/>
    <col min="7686" max="7687" width="9.125" style="1"/>
    <col min="7688" max="7689" width="10.25" style="1" customWidth="1"/>
    <col min="7690" max="7938" width="9.125" style="1"/>
    <col min="7939" max="7939" width="11" style="1" customWidth="1"/>
    <col min="7940" max="7940" width="22.125" style="1" customWidth="1"/>
    <col min="7941" max="7941" width="11.25" style="1" customWidth="1"/>
    <col min="7942" max="7943" width="9.125" style="1"/>
    <col min="7944" max="7945" width="10.25" style="1" customWidth="1"/>
    <col min="7946" max="8194" width="9.125" style="1"/>
    <col min="8195" max="8195" width="11" style="1" customWidth="1"/>
    <col min="8196" max="8196" width="22.125" style="1" customWidth="1"/>
    <col min="8197" max="8197" width="11.25" style="1" customWidth="1"/>
    <col min="8198" max="8199" width="9.125" style="1"/>
    <col min="8200" max="8201" width="10.25" style="1" customWidth="1"/>
    <col min="8202" max="8450" width="9.125" style="1"/>
    <col min="8451" max="8451" width="11" style="1" customWidth="1"/>
    <col min="8452" max="8452" width="22.125" style="1" customWidth="1"/>
    <col min="8453" max="8453" width="11.25" style="1" customWidth="1"/>
    <col min="8454" max="8455" width="9.125" style="1"/>
    <col min="8456" max="8457" width="10.25" style="1" customWidth="1"/>
    <col min="8458" max="8706" width="9.125" style="1"/>
    <col min="8707" max="8707" width="11" style="1" customWidth="1"/>
    <col min="8708" max="8708" width="22.125" style="1" customWidth="1"/>
    <col min="8709" max="8709" width="11.25" style="1" customWidth="1"/>
    <col min="8710" max="8711" width="9.125" style="1"/>
    <col min="8712" max="8713" width="10.25" style="1" customWidth="1"/>
    <col min="8714" max="8962" width="9.125" style="1"/>
    <col min="8963" max="8963" width="11" style="1" customWidth="1"/>
    <col min="8964" max="8964" width="22.125" style="1" customWidth="1"/>
    <col min="8965" max="8965" width="11.25" style="1" customWidth="1"/>
    <col min="8966" max="8967" width="9.125" style="1"/>
    <col min="8968" max="8969" width="10.25" style="1" customWidth="1"/>
    <col min="8970" max="9218" width="9.125" style="1"/>
    <col min="9219" max="9219" width="11" style="1" customWidth="1"/>
    <col min="9220" max="9220" width="22.125" style="1" customWidth="1"/>
    <col min="9221" max="9221" width="11.25" style="1" customWidth="1"/>
    <col min="9222" max="9223" width="9.125" style="1"/>
    <col min="9224" max="9225" width="10.25" style="1" customWidth="1"/>
    <col min="9226" max="9474" width="9.125" style="1"/>
    <col min="9475" max="9475" width="11" style="1" customWidth="1"/>
    <col min="9476" max="9476" width="22.125" style="1" customWidth="1"/>
    <col min="9477" max="9477" width="11.25" style="1" customWidth="1"/>
    <col min="9478" max="9479" width="9.125" style="1"/>
    <col min="9480" max="9481" width="10.25" style="1" customWidth="1"/>
    <col min="9482" max="9730" width="9.125" style="1"/>
    <col min="9731" max="9731" width="11" style="1" customWidth="1"/>
    <col min="9732" max="9732" width="22.125" style="1" customWidth="1"/>
    <col min="9733" max="9733" width="11.25" style="1" customWidth="1"/>
    <col min="9734" max="9735" width="9.125" style="1"/>
    <col min="9736" max="9737" width="10.25" style="1" customWidth="1"/>
    <col min="9738" max="9986" width="9.125" style="1"/>
    <col min="9987" max="9987" width="11" style="1" customWidth="1"/>
    <col min="9988" max="9988" width="22.125" style="1" customWidth="1"/>
    <col min="9989" max="9989" width="11.25" style="1" customWidth="1"/>
    <col min="9990" max="9991" width="9.125" style="1"/>
    <col min="9992" max="9993" width="10.25" style="1" customWidth="1"/>
    <col min="9994" max="10242" width="9.125" style="1"/>
    <col min="10243" max="10243" width="11" style="1" customWidth="1"/>
    <col min="10244" max="10244" width="22.125" style="1" customWidth="1"/>
    <col min="10245" max="10245" width="11.25" style="1" customWidth="1"/>
    <col min="10246" max="10247" width="9.125" style="1"/>
    <col min="10248" max="10249" width="10.25" style="1" customWidth="1"/>
    <col min="10250" max="10498" width="9.125" style="1"/>
    <col min="10499" max="10499" width="11" style="1" customWidth="1"/>
    <col min="10500" max="10500" width="22.125" style="1" customWidth="1"/>
    <col min="10501" max="10501" width="11.25" style="1" customWidth="1"/>
    <col min="10502" max="10503" width="9.125" style="1"/>
    <col min="10504" max="10505" width="10.25" style="1" customWidth="1"/>
    <col min="10506" max="10754" width="9.125" style="1"/>
    <col min="10755" max="10755" width="11" style="1" customWidth="1"/>
    <col min="10756" max="10756" width="22.125" style="1" customWidth="1"/>
    <col min="10757" max="10757" width="11.25" style="1" customWidth="1"/>
    <col min="10758" max="10759" width="9.125" style="1"/>
    <col min="10760" max="10761" width="10.25" style="1" customWidth="1"/>
    <col min="10762" max="11010" width="9.125" style="1"/>
    <col min="11011" max="11011" width="11" style="1" customWidth="1"/>
    <col min="11012" max="11012" width="22.125" style="1" customWidth="1"/>
    <col min="11013" max="11013" width="11.25" style="1" customWidth="1"/>
    <col min="11014" max="11015" width="9.125" style="1"/>
    <col min="11016" max="11017" width="10.25" style="1" customWidth="1"/>
    <col min="11018" max="11266" width="9.125" style="1"/>
    <col min="11267" max="11267" width="11" style="1" customWidth="1"/>
    <col min="11268" max="11268" width="22.125" style="1" customWidth="1"/>
    <col min="11269" max="11269" width="11.25" style="1" customWidth="1"/>
    <col min="11270" max="11271" width="9.125" style="1"/>
    <col min="11272" max="11273" width="10.25" style="1" customWidth="1"/>
    <col min="11274" max="11522" width="9.125" style="1"/>
    <col min="11523" max="11523" width="11" style="1" customWidth="1"/>
    <col min="11524" max="11524" width="22.125" style="1" customWidth="1"/>
    <col min="11525" max="11525" width="11.25" style="1" customWidth="1"/>
    <col min="11526" max="11527" width="9.125" style="1"/>
    <col min="11528" max="11529" width="10.25" style="1" customWidth="1"/>
    <col min="11530" max="11778" width="9.125" style="1"/>
    <col min="11779" max="11779" width="11" style="1" customWidth="1"/>
    <col min="11780" max="11780" width="22.125" style="1" customWidth="1"/>
    <col min="11781" max="11781" width="11.25" style="1" customWidth="1"/>
    <col min="11782" max="11783" width="9.125" style="1"/>
    <col min="11784" max="11785" width="10.25" style="1" customWidth="1"/>
    <col min="11786" max="12034" width="9.125" style="1"/>
    <col min="12035" max="12035" width="11" style="1" customWidth="1"/>
    <col min="12036" max="12036" width="22.125" style="1" customWidth="1"/>
    <col min="12037" max="12037" width="11.25" style="1" customWidth="1"/>
    <col min="12038" max="12039" width="9.125" style="1"/>
    <col min="12040" max="12041" width="10.25" style="1" customWidth="1"/>
    <col min="12042" max="12290" width="9.125" style="1"/>
    <col min="12291" max="12291" width="11" style="1" customWidth="1"/>
    <col min="12292" max="12292" width="22.125" style="1" customWidth="1"/>
    <col min="12293" max="12293" width="11.25" style="1" customWidth="1"/>
    <col min="12294" max="12295" width="9.125" style="1"/>
    <col min="12296" max="12297" width="10.25" style="1" customWidth="1"/>
    <col min="12298" max="12546" width="9.125" style="1"/>
    <col min="12547" max="12547" width="11" style="1" customWidth="1"/>
    <col min="12548" max="12548" width="22.125" style="1" customWidth="1"/>
    <col min="12549" max="12549" width="11.25" style="1" customWidth="1"/>
    <col min="12550" max="12551" width="9.125" style="1"/>
    <col min="12552" max="12553" width="10.25" style="1" customWidth="1"/>
    <col min="12554" max="12802" width="9.125" style="1"/>
    <col min="12803" max="12803" width="11" style="1" customWidth="1"/>
    <col min="12804" max="12804" width="22.125" style="1" customWidth="1"/>
    <col min="12805" max="12805" width="11.25" style="1" customWidth="1"/>
    <col min="12806" max="12807" width="9.125" style="1"/>
    <col min="12808" max="12809" width="10.25" style="1" customWidth="1"/>
    <col min="12810" max="13058" width="9.125" style="1"/>
    <col min="13059" max="13059" width="11" style="1" customWidth="1"/>
    <col min="13060" max="13060" width="22.125" style="1" customWidth="1"/>
    <col min="13061" max="13061" width="11.25" style="1" customWidth="1"/>
    <col min="13062" max="13063" width="9.125" style="1"/>
    <col min="13064" max="13065" width="10.25" style="1" customWidth="1"/>
    <col min="13066" max="13314" width="9.125" style="1"/>
    <col min="13315" max="13315" width="11" style="1" customWidth="1"/>
    <col min="13316" max="13316" width="22.125" style="1" customWidth="1"/>
    <col min="13317" max="13317" width="11.25" style="1" customWidth="1"/>
    <col min="13318" max="13319" width="9.125" style="1"/>
    <col min="13320" max="13321" width="10.25" style="1" customWidth="1"/>
    <col min="13322" max="13570" width="9.125" style="1"/>
    <col min="13571" max="13571" width="11" style="1" customWidth="1"/>
    <col min="13572" max="13572" width="22.125" style="1" customWidth="1"/>
    <col min="13573" max="13573" width="11.25" style="1" customWidth="1"/>
    <col min="13574" max="13575" width="9.125" style="1"/>
    <col min="13576" max="13577" width="10.25" style="1" customWidth="1"/>
    <col min="13578" max="13826" width="9.125" style="1"/>
    <col min="13827" max="13827" width="11" style="1" customWidth="1"/>
    <col min="13828" max="13828" width="22.125" style="1" customWidth="1"/>
    <col min="13829" max="13829" width="11.25" style="1" customWidth="1"/>
    <col min="13830" max="13831" width="9.125" style="1"/>
    <col min="13832" max="13833" width="10.25" style="1" customWidth="1"/>
    <col min="13834" max="14082" width="9.125" style="1"/>
    <col min="14083" max="14083" width="11" style="1" customWidth="1"/>
    <col min="14084" max="14084" width="22.125" style="1" customWidth="1"/>
    <col min="14085" max="14085" width="11.25" style="1" customWidth="1"/>
    <col min="14086" max="14087" width="9.125" style="1"/>
    <col min="14088" max="14089" width="10.25" style="1" customWidth="1"/>
    <col min="14090" max="14338" width="9.125" style="1"/>
    <col min="14339" max="14339" width="11" style="1" customWidth="1"/>
    <col min="14340" max="14340" width="22.125" style="1" customWidth="1"/>
    <col min="14341" max="14341" width="11.25" style="1" customWidth="1"/>
    <col min="14342" max="14343" width="9.125" style="1"/>
    <col min="14344" max="14345" width="10.25" style="1" customWidth="1"/>
    <col min="14346" max="14594" width="9.125" style="1"/>
    <col min="14595" max="14595" width="11" style="1" customWidth="1"/>
    <col min="14596" max="14596" width="22.125" style="1" customWidth="1"/>
    <col min="14597" max="14597" width="11.25" style="1" customWidth="1"/>
    <col min="14598" max="14599" width="9.125" style="1"/>
    <col min="14600" max="14601" width="10.25" style="1" customWidth="1"/>
    <col min="14602" max="14850" width="9.125" style="1"/>
    <col min="14851" max="14851" width="11" style="1" customWidth="1"/>
    <col min="14852" max="14852" width="22.125" style="1" customWidth="1"/>
    <col min="14853" max="14853" width="11.25" style="1" customWidth="1"/>
    <col min="14854" max="14855" width="9.125" style="1"/>
    <col min="14856" max="14857" width="10.25" style="1" customWidth="1"/>
    <col min="14858" max="15106" width="9.125" style="1"/>
    <col min="15107" max="15107" width="11" style="1" customWidth="1"/>
    <col min="15108" max="15108" width="22.125" style="1" customWidth="1"/>
    <col min="15109" max="15109" width="11.25" style="1" customWidth="1"/>
    <col min="15110" max="15111" width="9.125" style="1"/>
    <col min="15112" max="15113" width="10.25" style="1" customWidth="1"/>
    <col min="15114" max="15362" width="9.125" style="1"/>
    <col min="15363" max="15363" width="11" style="1" customWidth="1"/>
    <col min="15364" max="15364" width="22.125" style="1" customWidth="1"/>
    <col min="15365" max="15365" width="11.25" style="1" customWidth="1"/>
    <col min="15366" max="15367" width="9.125" style="1"/>
    <col min="15368" max="15369" width="10.25" style="1" customWidth="1"/>
    <col min="15370" max="15618" width="9.125" style="1"/>
    <col min="15619" max="15619" width="11" style="1" customWidth="1"/>
    <col min="15620" max="15620" width="22.125" style="1" customWidth="1"/>
    <col min="15621" max="15621" width="11.25" style="1" customWidth="1"/>
    <col min="15622" max="15623" width="9.125" style="1"/>
    <col min="15624" max="15625" width="10.25" style="1" customWidth="1"/>
    <col min="15626" max="15874" width="9.125" style="1"/>
    <col min="15875" max="15875" width="11" style="1" customWidth="1"/>
    <col min="15876" max="15876" width="22.125" style="1" customWidth="1"/>
    <col min="15877" max="15877" width="11.25" style="1" customWidth="1"/>
    <col min="15878" max="15879" width="9.125" style="1"/>
    <col min="15880" max="15881" width="10.25" style="1" customWidth="1"/>
    <col min="15882" max="16130" width="9.125" style="1"/>
    <col min="16131" max="16131" width="11" style="1" customWidth="1"/>
    <col min="16132" max="16132" width="22.125" style="1" customWidth="1"/>
    <col min="16133" max="16133" width="11.25" style="1" customWidth="1"/>
    <col min="16134" max="16135" width="9.125" style="1"/>
    <col min="16136" max="16137" width="10.25" style="1" customWidth="1"/>
    <col min="16138" max="16384" width="9.125" style="1"/>
  </cols>
  <sheetData>
    <row r="1" spans="1:10" ht="62.25" customHeight="1">
      <c r="A1" s="8" t="s">
        <v>201</v>
      </c>
      <c r="B1" s="8"/>
      <c r="C1" s="8"/>
      <c r="D1" s="8"/>
      <c r="E1" s="8"/>
      <c r="F1" s="8"/>
      <c r="G1" s="8"/>
      <c r="H1" s="8"/>
      <c r="I1" s="8"/>
      <c r="J1" s="8"/>
    </row>
    <row r="2" spans="1:10" ht="63.75" customHeight="1">
      <c r="A2" s="3" t="s">
        <v>7</v>
      </c>
      <c r="B2" s="2" t="s">
        <v>10</v>
      </c>
      <c r="C2" s="2" t="s">
        <v>66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7" t="s">
        <v>6</v>
      </c>
      <c r="J2" s="2" t="s">
        <v>5</v>
      </c>
    </row>
    <row r="3" spans="1:10" ht="15.95" customHeight="1">
      <c r="A3" s="3">
        <v>1</v>
      </c>
      <c r="B3" s="3" t="s">
        <v>11</v>
      </c>
      <c r="C3" s="3" t="s">
        <v>67</v>
      </c>
      <c r="D3" s="3" t="str">
        <f>"20220413"</f>
        <v>20220413</v>
      </c>
      <c r="E3" s="3" t="str">
        <f>"04"</f>
        <v>04</v>
      </c>
      <c r="F3" s="3" t="str">
        <f>"13"</f>
        <v>13</v>
      </c>
      <c r="G3" s="4">
        <v>115.25</v>
      </c>
      <c r="H3" s="4">
        <v>1</v>
      </c>
      <c r="I3" s="4" t="s">
        <v>8</v>
      </c>
      <c r="J3" s="5"/>
    </row>
    <row r="4" spans="1:10" ht="15.95" customHeight="1">
      <c r="A4" s="3">
        <v>2</v>
      </c>
      <c r="B4" s="3" t="s">
        <v>12</v>
      </c>
      <c r="C4" s="3" t="s">
        <v>68</v>
      </c>
      <c r="D4" s="3" t="str">
        <f>"20220402"</f>
        <v>20220402</v>
      </c>
      <c r="E4" s="3" t="str">
        <f>"04"</f>
        <v>04</v>
      </c>
      <c r="F4" s="3" t="str">
        <f>"02"</f>
        <v>02</v>
      </c>
      <c r="G4" s="4">
        <v>114.25</v>
      </c>
      <c r="H4" s="4">
        <v>2</v>
      </c>
      <c r="I4" s="4" t="s">
        <v>8</v>
      </c>
      <c r="J4" s="5"/>
    </row>
    <row r="5" spans="1:10" ht="15.95" customHeight="1">
      <c r="A5" s="3">
        <v>3</v>
      </c>
      <c r="B5" s="3" t="s">
        <v>13</v>
      </c>
      <c r="C5" s="3" t="s">
        <v>69</v>
      </c>
      <c r="D5" s="3" t="str">
        <f>"20220128"</f>
        <v>20220128</v>
      </c>
      <c r="E5" s="3" t="str">
        <f>"01"</f>
        <v>01</v>
      </c>
      <c r="F5" s="3" t="str">
        <f>"28"</f>
        <v>28</v>
      </c>
      <c r="G5" s="4">
        <v>114</v>
      </c>
      <c r="H5" s="4">
        <v>3</v>
      </c>
      <c r="I5" s="4" t="s">
        <v>8</v>
      </c>
      <c r="J5" s="5"/>
    </row>
    <row r="6" spans="1:10" ht="15.95" customHeight="1">
      <c r="A6" s="3">
        <v>4</v>
      </c>
      <c r="B6" s="3" t="s">
        <v>14</v>
      </c>
      <c r="C6" s="3" t="s">
        <v>70</v>
      </c>
      <c r="D6" s="3" t="str">
        <f>"20220410"</f>
        <v>20220410</v>
      </c>
      <c r="E6" s="3" t="str">
        <f>"04"</f>
        <v>04</v>
      </c>
      <c r="F6" s="3" t="str">
        <f>"10"</f>
        <v>10</v>
      </c>
      <c r="G6" s="4">
        <v>112.5</v>
      </c>
      <c r="H6" s="4">
        <v>4</v>
      </c>
      <c r="I6" s="4" t="s">
        <v>8</v>
      </c>
      <c r="J6" s="5"/>
    </row>
    <row r="7" spans="1:10" ht="15.95" customHeight="1">
      <c r="A7" s="3">
        <v>5</v>
      </c>
      <c r="B7" s="3" t="s">
        <v>15</v>
      </c>
      <c r="C7" s="3" t="s">
        <v>71</v>
      </c>
      <c r="D7" s="3" t="str">
        <f>"20220228"</f>
        <v>20220228</v>
      </c>
      <c r="E7" s="3" t="str">
        <f>"02"</f>
        <v>02</v>
      </c>
      <c r="F7" s="3" t="str">
        <f>"28"</f>
        <v>28</v>
      </c>
      <c r="G7" s="4">
        <v>110.25</v>
      </c>
      <c r="H7" s="4">
        <v>5</v>
      </c>
      <c r="I7" s="4" t="s">
        <v>8</v>
      </c>
      <c r="J7" s="5"/>
    </row>
    <row r="8" spans="1:10" ht="15.95" customHeight="1">
      <c r="A8" s="3">
        <v>6</v>
      </c>
      <c r="B8" s="3" t="s">
        <v>16</v>
      </c>
      <c r="C8" s="3" t="s">
        <v>72</v>
      </c>
      <c r="D8" s="3" t="str">
        <f>"20220502"</f>
        <v>20220502</v>
      </c>
      <c r="E8" s="3" t="str">
        <f>"05"</f>
        <v>05</v>
      </c>
      <c r="F8" s="3" t="str">
        <f>"02"</f>
        <v>02</v>
      </c>
      <c r="G8" s="4">
        <v>110</v>
      </c>
      <c r="H8" s="4">
        <v>6</v>
      </c>
      <c r="I8" s="4" t="s">
        <v>8</v>
      </c>
      <c r="J8" s="5"/>
    </row>
    <row r="9" spans="1:10" ht="15.95" customHeight="1">
      <c r="A9" s="3">
        <v>7</v>
      </c>
      <c r="B9" s="3" t="s">
        <v>17</v>
      </c>
      <c r="C9" s="3" t="s">
        <v>73</v>
      </c>
      <c r="D9" s="3" t="str">
        <f>"20220510"</f>
        <v>20220510</v>
      </c>
      <c r="E9" s="3" t="str">
        <f>"05"</f>
        <v>05</v>
      </c>
      <c r="F9" s="3" t="str">
        <f>"10"</f>
        <v>10</v>
      </c>
      <c r="G9" s="4">
        <v>109.75</v>
      </c>
      <c r="H9" s="4">
        <v>7</v>
      </c>
      <c r="I9" s="4" t="s">
        <v>8</v>
      </c>
      <c r="J9" s="5"/>
    </row>
    <row r="10" spans="1:10" ht="15.95" customHeight="1">
      <c r="A10" s="3">
        <v>8</v>
      </c>
      <c r="B10" s="3" t="s">
        <v>18</v>
      </c>
      <c r="C10" s="3" t="s">
        <v>74</v>
      </c>
      <c r="D10" s="3" t="str">
        <f>"20220324"</f>
        <v>20220324</v>
      </c>
      <c r="E10" s="3" t="str">
        <f>"03"</f>
        <v>03</v>
      </c>
      <c r="F10" s="3" t="str">
        <f>"24"</f>
        <v>24</v>
      </c>
      <c r="G10" s="4">
        <v>109.25</v>
      </c>
      <c r="H10" s="4">
        <v>8</v>
      </c>
      <c r="I10" s="4" t="s">
        <v>8</v>
      </c>
      <c r="J10" s="5"/>
    </row>
    <row r="11" spans="1:10" ht="15.95" customHeight="1">
      <c r="A11" s="3">
        <v>9</v>
      </c>
      <c r="B11" s="3" t="s">
        <v>19</v>
      </c>
      <c r="C11" s="3" t="s">
        <v>75</v>
      </c>
      <c r="D11" s="3" t="str">
        <f>"20220216"</f>
        <v>20220216</v>
      </c>
      <c r="E11" s="3" t="str">
        <f>"02"</f>
        <v>02</v>
      </c>
      <c r="F11" s="3" t="str">
        <f>"16"</f>
        <v>16</v>
      </c>
      <c r="G11" s="4">
        <v>109.25</v>
      </c>
      <c r="H11" s="4">
        <v>8</v>
      </c>
      <c r="I11" s="4" t="s">
        <v>8</v>
      </c>
      <c r="J11" s="5"/>
    </row>
    <row r="12" spans="1:10" ht="15.95" customHeight="1">
      <c r="A12" s="3">
        <v>10</v>
      </c>
      <c r="B12" s="3" t="s">
        <v>17</v>
      </c>
      <c r="C12" s="3" t="s">
        <v>76</v>
      </c>
      <c r="D12" s="3" t="str">
        <f>"20220513"</f>
        <v>20220513</v>
      </c>
      <c r="E12" s="3" t="str">
        <f>"05"</f>
        <v>05</v>
      </c>
      <c r="F12" s="3" t="str">
        <f>"13"</f>
        <v>13</v>
      </c>
      <c r="G12" s="4">
        <v>109</v>
      </c>
      <c r="H12" s="4">
        <v>10</v>
      </c>
      <c r="I12" s="4" t="s">
        <v>8</v>
      </c>
      <c r="J12" s="5"/>
    </row>
    <row r="13" spans="1:10" ht="15.95" customHeight="1">
      <c r="A13" s="3">
        <v>11</v>
      </c>
      <c r="B13" s="3" t="s">
        <v>20</v>
      </c>
      <c r="C13" s="3" t="s">
        <v>77</v>
      </c>
      <c r="D13" s="3" t="str">
        <f>"20220120"</f>
        <v>20220120</v>
      </c>
      <c r="E13" s="3" t="str">
        <f>"01"</f>
        <v>01</v>
      </c>
      <c r="F13" s="3" t="str">
        <f>"20"</f>
        <v>20</v>
      </c>
      <c r="G13" s="4">
        <v>109</v>
      </c>
      <c r="H13" s="4">
        <v>10</v>
      </c>
      <c r="I13" s="4" t="s">
        <v>8</v>
      </c>
      <c r="J13" s="5"/>
    </row>
    <row r="14" spans="1:10" ht="15.95" customHeight="1">
      <c r="A14" s="3">
        <v>12</v>
      </c>
      <c r="B14" s="3" t="s">
        <v>21</v>
      </c>
      <c r="C14" s="3" t="s">
        <v>78</v>
      </c>
      <c r="D14" s="3" t="str">
        <f>"20220315"</f>
        <v>20220315</v>
      </c>
      <c r="E14" s="3" t="str">
        <f>"03"</f>
        <v>03</v>
      </c>
      <c r="F14" s="3" t="str">
        <f>"15"</f>
        <v>15</v>
      </c>
      <c r="G14" s="4">
        <v>108.5</v>
      </c>
      <c r="H14" s="4">
        <v>12</v>
      </c>
      <c r="I14" s="4" t="s">
        <v>8</v>
      </c>
      <c r="J14" s="5"/>
    </row>
    <row r="15" spans="1:10" ht="15.95" customHeight="1">
      <c r="A15" s="3">
        <v>13</v>
      </c>
      <c r="B15" s="3" t="s">
        <v>22</v>
      </c>
      <c r="C15" s="3" t="s">
        <v>79</v>
      </c>
      <c r="D15" s="3" t="str">
        <f>"20220311"</f>
        <v>20220311</v>
      </c>
      <c r="E15" s="3" t="str">
        <f>"03"</f>
        <v>03</v>
      </c>
      <c r="F15" s="3" t="str">
        <f>"11"</f>
        <v>11</v>
      </c>
      <c r="G15" s="4">
        <v>108</v>
      </c>
      <c r="H15" s="4">
        <v>13</v>
      </c>
      <c r="I15" s="4" t="s">
        <v>8</v>
      </c>
      <c r="J15" s="5"/>
    </row>
    <row r="16" spans="1:10" ht="15.95" customHeight="1">
      <c r="A16" s="3">
        <v>14</v>
      </c>
      <c r="B16" s="3" t="s">
        <v>23</v>
      </c>
      <c r="C16" s="3" t="s">
        <v>80</v>
      </c>
      <c r="D16" s="3" t="str">
        <f>"20220130"</f>
        <v>20220130</v>
      </c>
      <c r="E16" s="3" t="str">
        <f>"01"</f>
        <v>01</v>
      </c>
      <c r="F16" s="3" t="str">
        <f>"30"</f>
        <v>30</v>
      </c>
      <c r="G16" s="4">
        <v>108</v>
      </c>
      <c r="H16" s="4">
        <v>13</v>
      </c>
      <c r="I16" s="4" t="s">
        <v>8</v>
      </c>
      <c r="J16" s="5"/>
    </row>
    <row r="17" spans="1:10" ht="15.95" customHeight="1">
      <c r="A17" s="3">
        <v>15</v>
      </c>
      <c r="B17" s="3" t="s">
        <v>18</v>
      </c>
      <c r="C17" s="3" t="s">
        <v>81</v>
      </c>
      <c r="D17" s="3" t="str">
        <f>"20220125"</f>
        <v>20220125</v>
      </c>
      <c r="E17" s="3" t="str">
        <f>"01"</f>
        <v>01</v>
      </c>
      <c r="F17" s="3" t="str">
        <f>"25"</f>
        <v>25</v>
      </c>
      <c r="G17" s="4">
        <v>107.5</v>
      </c>
      <c r="H17" s="4">
        <v>15</v>
      </c>
      <c r="I17" s="4" t="s">
        <v>8</v>
      </c>
      <c r="J17" s="5"/>
    </row>
    <row r="18" spans="1:10" ht="15.95" customHeight="1">
      <c r="A18" s="3">
        <v>16</v>
      </c>
      <c r="B18" s="3" t="s">
        <v>20</v>
      </c>
      <c r="C18" s="3" t="s">
        <v>82</v>
      </c>
      <c r="D18" s="3" t="str">
        <f>"20220313"</f>
        <v>20220313</v>
      </c>
      <c r="E18" s="3" t="str">
        <f>"03"</f>
        <v>03</v>
      </c>
      <c r="F18" s="3" t="str">
        <f>"13"</f>
        <v>13</v>
      </c>
      <c r="G18" s="4">
        <v>107</v>
      </c>
      <c r="H18" s="4">
        <v>16</v>
      </c>
      <c r="I18" s="4" t="s">
        <v>8</v>
      </c>
      <c r="J18" s="5"/>
    </row>
    <row r="19" spans="1:10" ht="15.95" customHeight="1">
      <c r="A19" s="3">
        <v>17</v>
      </c>
      <c r="B19" s="3" t="s">
        <v>24</v>
      </c>
      <c r="C19" s="3" t="s">
        <v>83</v>
      </c>
      <c r="D19" s="3" t="str">
        <f>"20220516"</f>
        <v>20220516</v>
      </c>
      <c r="E19" s="3" t="str">
        <f>"05"</f>
        <v>05</v>
      </c>
      <c r="F19" s="3" t="str">
        <f>"16"</f>
        <v>16</v>
      </c>
      <c r="G19" s="4">
        <v>107</v>
      </c>
      <c r="H19" s="4">
        <v>16</v>
      </c>
      <c r="I19" s="4" t="s">
        <v>8</v>
      </c>
      <c r="J19" s="5"/>
    </row>
    <row r="20" spans="1:10" ht="15.95" customHeight="1">
      <c r="A20" s="3">
        <v>18</v>
      </c>
      <c r="B20" s="3" t="s">
        <v>25</v>
      </c>
      <c r="C20" s="3" t="s">
        <v>84</v>
      </c>
      <c r="D20" s="3" t="str">
        <f>"20220514"</f>
        <v>20220514</v>
      </c>
      <c r="E20" s="3" t="str">
        <f>"05"</f>
        <v>05</v>
      </c>
      <c r="F20" s="3" t="str">
        <f>"14"</f>
        <v>14</v>
      </c>
      <c r="G20" s="4">
        <v>106.25</v>
      </c>
      <c r="H20" s="4">
        <v>18</v>
      </c>
      <c r="I20" s="4" t="s">
        <v>8</v>
      </c>
      <c r="J20" s="5"/>
    </row>
    <row r="21" spans="1:10" ht="15.95" customHeight="1">
      <c r="A21" s="3">
        <v>19</v>
      </c>
      <c r="B21" s="3" t="s">
        <v>22</v>
      </c>
      <c r="C21" s="3" t="s">
        <v>85</v>
      </c>
      <c r="D21" s="3" t="str">
        <f>"20220522"</f>
        <v>20220522</v>
      </c>
      <c r="E21" s="3" t="str">
        <f>"05"</f>
        <v>05</v>
      </c>
      <c r="F21" s="3" t="str">
        <f>"22"</f>
        <v>22</v>
      </c>
      <c r="G21" s="4">
        <v>106.25</v>
      </c>
      <c r="H21" s="4">
        <v>18</v>
      </c>
      <c r="I21" s="4" t="s">
        <v>8</v>
      </c>
      <c r="J21" s="5"/>
    </row>
    <row r="22" spans="1:10" ht="15.95" customHeight="1">
      <c r="A22" s="3">
        <v>20</v>
      </c>
      <c r="B22" s="3" t="s">
        <v>18</v>
      </c>
      <c r="C22" s="3" t="s">
        <v>86</v>
      </c>
      <c r="D22" s="3" t="str">
        <f>"20220101"</f>
        <v>20220101</v>
      </c>
      <c r="E22" s="3" t="str">
        <f>"01"</f>
        <v>01</v>
      </c>
      <c r="F22" s="3" t="str">
        <f>"01"</f>
        <v>01</v>
      </c>
      <c r="G22" s="4">
        <v>105.5</v>
      </c>
      <c r="H22" s="4">
        <v>20</v>
      </c>
      <c r="I22" s="4" t="s">
        <v>8</v>
      </c>
      <c r="J22" s="5"/>
    </row>
    <row r="23" spans="1:10" ht="15.95" customHeight="1">
      <c r="A23" s="3">
        <v>21</v>
      </c>
      <c r="B23" s="3" t="s">
        <v>18</v>
      </c>
      <c r="C23" s="3" t="s">
        <v>87</v>
      </c>
      <c r="D23" s="3" t="str">
        <f>"20220305"</f>
        <v>20220305</v>
      </c>
      <c r="E23" s="3" t="str">
        <f>"03"</f>
        <v>03</v>
      </c>
      <c r="F23" s="3" t="str">
        <f>"05"</f>
        <v>05</v>
      </c>
      <c r="G23" s="4">
        <v>105.5</v>
      </c>
      <c r="H23" s="4">
        <v>20</v>
      </c>
      <c r="I23" s="4" t="s">
        <v>8</v>
      </c>
      <c r="J23" s="5"/>
    </row>
    <row r="24" spans="1:10" ht="15.95" customHeight="1">
      <c r="A24" s="3">
        <v>22</v>
      </c>
      <c r="B24" s="3" t="s">
        <v>26</v>
      </c>
      <c r="C24" s="3" t="s">
        <v>88</v>
      </c>
      <c r="D24" s="3" t="str">
        <f>"20220116"</f>
        <v>20220116</v>
      </c>
      <c r="E24" s="3" t="str">
        <f>"01"</f>
        <v>01</v>
      </c>
      <c r="F24" s="3" t="str">
        <f>"16"</f>
        <v>16</v>
      </c>
      <c r="G24" s="4">
        <v>105.25</v>
      </c>
      <c r="H24" s="4">
        <v>22</v>
      </c>
      <c r="I24" s="4" t="s">
        <v>8</v>
      </c>
      <c r="J24" s="5"/>
    </row>
    <row r="25" spans="1:10" ht="15.95" customHeight="1">
      <c r="A25" s="3">
        <v>23</v>
      </c>
      <c r="B25" s="3" t="s">
        <v>27</v>
      </c>
      <c r="C25" s="3" t="s">
        <v>89</v>
      </c>
      <c r="D25" s="3" t="str">
        <f>"20220117"</f>
        <v>20220117</v>
      </c>
      <c r="E25" s="3" t="str">
        <f>"01"</f>
        <v>01</v>
      </c>
      <c r="F25" s="3" t="str">
        <f>"17"</f>
        <v>17</v>
      </c>
      <c r="G25" s="4">
        <v>105</v>
      </c>
      <c r="H25" s="4">
        <v>23</v>
      </c>
      <c r="I25" s="4" t="s">
        <v>8</v>
      </c>
      <c r="J25" s="5"/>
    </row>
    <row r="26" spans="1:10" ht="15.95" customHeight="1">
      <c r="A26" s="3">
        <v>24</v>
      </c>
      <c r="B26" s="3" t="s">
        <v>28</v>
      </c>
      <c r="C26" s="3" t="s">
        <v>90</v>
      </c>
      <c r="D26" s="3" t="str">
        <f>"20220326"</f>
        <v>20220326</v>
      </c>
      <c r="E26" s="3" t="str">
        <f>"03"</f>
        <v>03</v>
      </c>
      <c r="F26" s="3" t="str">
        <f>"26"</f>
        <v>26</v>
      </c>
      <c r="G26" s="4">
        <v>104.75</v>
      </c>
      <c r="H26" s="4">
        <v>24</v>
      </c>
      <c r="I26" s="4" t="s">
        <v>8</v>
      </c>
      <c r="J26" s="5"/>
    </row>
    <row r="27" spans="1:10" ht="15.95" customHeight="1">
      <c r="A27" s="3">
        <v>25</v>
      </c>
      <c r="B27" s="3" t="s">
        <v>24</v>
      </c>
      <c r="C27" s="3" t="s">
        <v>91</v>
      </c>
      <c r="D27" s="3" t="str">
        <f>"20220430"</f>
        <v>20220430</v>
      </c>
      <c r="E27" s="3" t="str">
        <f>"04"</f>
        <v>04</v>
      </c>
      <c r="F27" s="3" t="str">
        <f>"30"</f>
        <v>30</v>
      </c>
      <c r="G27" s="4">
        <v>104.75</v>
      </c>
      <c r="H27" s="4">
        <v>24</v>
      </c>
      <c r="I27" s="4" t="s">
        <v>8</v>
      </c>
      <c r="J27" s="5"/>
    </row>
    <row r="28" spans="1:10" ht="15.95" customHeight="1">
      <c r="A28" s="3">
        <v>26</v>
      </c>
      <c r="B28" s="3" t="s">
        <v>13</v>
      </c>
      <c r="C28" s="3" t="s">
        <v>92</v>
      </c>
      <c r="D28" s="3" t="str">
        <f>"20220325"</f>
        <v>20220325</v>
      </c>
      <c r="E28" s="3" t="str">
        <f>"03"</f>
        <v>03</v>
      </c>
      <c r="F28" s="3" t="str">
        <f>"25"</f>
        <v>25</v>
      </c>
      <c r="G28" s="4">
        <v>104.5</v>
      </c>
      <c r="H28" s="4">
        <v>26</v>
      </c>
      <c r="I28" s="4" t="s">
        <v>8</v>
      </c>
      <c r="J28" s="5"/>
    </row>
    <row r="29" spans="1:10" ht="15.95" customHeight="1">
      <c r="A29" s="3">
        <v>27</v>
      </c>
      <c r="B29" s="3" t="s">
        <v>27</v>
      </c>
      <c r="C29" s="3" t="s">
        <v>93</v>
      </c>
      <c r="D29" s="3" t="str">
        <f>"20220217"</f>
        <v>20220217</v>
      </c>
      <c r="E29" s="3" t="str">
        <f>"02"</f>
        <v>02</v>
      </c>
      <c r="F29" s="3" t="str">
        <f>"17"</f>
        <v>17</v>
      </c>
      <c r="G29" s="4">
        <v>104.25</v>
      </c>
      <c r="H29" s="4">
        <v>27</v>
      </c>
      <c r="I29" s="4" t="s">
        <v>8</v>
      </c>
      <c r="J29" s="5"/>
    </row>
    <row r="30" spans="1:10" ht="15.95" customHeight="1">
      <c r="A30" s="3">
        <v>28</v>
      </c>
      <c r="B30" s="3" t="s">
        <v>29</v>
      </c>
      <c r="C30" s="3" t="s">
        <v>94</v>
      </c>
      <c r="D30" s="3" t="str">
        <f>"20220418"</f>
        <v>20220418</v>
      </c>
      <c r="E30" s="3" t="str">
        <f>"04"</f>
        <v>04</v>
      </c>
      <c r="F30" s="3" t="str">
        <f>"18"</f>
        <v>18</v>
      </c>
      <c r="G30" s="4">
        <v>104.25</v>
      </c>
      <c r="H30" s="4">
        <v>27</v>
      </c>
      <c r="I30" s="4" t="s">
        <v>8</v>
      </c>
      <c r="J30" s="5"/>
    </row>
    <row r="31" spans="1:10" ht="15.95" customHeight="1">
      <c r="A31" s="3">
        <v>29</v>
      </c>
      <c r="B31" s="3" t="s">
        <v>22</v>
      </c>
      <c r="C31" s="3" t="s">
        <v>95</v>
      </c>
      <c r="D31" s="3" t="str">
        <f>"20220308"</f>
        <v>20220308</v>
      </c>
      <c r="E31" s="3" t="str">
        <f>"03"</f>
        <v>03</v>
      </c>
      <c r="F31" s="3" t="str">
        <f>"08"</f>
        <v>08</v>
      </c>
      <c r="G31" s="4">
        <v>104</v>
      </c>
      <c r="H31" s="4">
        <v>29</v>
      </c>
      <c r="I31" s="4" t="s">
        <v>9</v>
      </c>
      <c r="J31" s="5"/>
    </row>
    <row r="32" spans="1:10" ht="15.95" customHeight="1">
      <c r="A32" s="3">
        <v>30</v>
      </c>
      <c r="B32" s="3" t="s">
        <v>20</v>
      </c>
      <c r="C32" s="3" t="s">
        <v>96</v>
      </c>
      <c r="D32" s="3" t="str">
        <f>"20220507"</f>
        <v>20220507</v>
      </c>
      <c r="E32" s="3" t="str">
        <f>"05"</f>
        <v>05</v>
      </c>
      <c r="F32" s="3" t="str">
        <f>"07"</f>
        <v>07</v>
      </c>
      <c r="G32" s="4">
        <v>103.75</v>
      </c>
      <c r="H32" s="4">
        <v>30</v>
      </c>
      <c r="I32" s="4" t="s">
        <v>9</v>
      </c>
      <c r="J32" s="5"/>
    </row>
    <row r="33" spans="1:10" ht="15.95" customHeight="1">
      <c r="A33" s="3">
        <v>31</v>
      </c>
      <c r="B33" s="3" t="s">
        <v>24</v>
      </c>
      <c r="C33" s="3" t="s">
        <v>97</v>
      </c>
      <c r="D33" s="3" t="str">
        <f>"20220414"</f>
        <v>20220414</v>
      </c>
      <c r="E33" s="3" t="str">
        <f>"04"</f>
        <v>04</v>
      </c>
      <c r="F33" s="3" t="str">
        <f>"14"</f>
        <v>14</v>
      </c>
      <c r="G33" s="4">
        <v>103.5</v>
      </c>
      <c r="H33" s="4">
        <v>31</v>
      </c>
      <c r="I33" s="4" t="s">
        <v>9</v>
      </c>
      <c r="J33" s="5"/>
    </row>
    <row r="34" spans="1:10" ht="15.95" customHeight="1">
      <c r="A34" s="3">
        <v>32</v>
      </c>
      <c r="B34" s="3" t="s">
        <v>30</v>
      </c>
      <c r="C34" s="3" t="s">
        <v>98</v>
      </c>
      <c r="D34" s="3" t="str">
        <f>"20220201"</f>
        <v>20220201</v>
      </c>
      <c r="E34" s="3" t="str">
        <f>"02"</f>
        <v>02</v>
      </c>
      <c r="F34" s="3" t="str">
        <f>"01"</f>
        <v>01</v>
      </c>
      <c r="G34" s="4">
        <v>103</v>
      </c>
      <c r="H34" s="4">
        <v>32</v>
      </c>
      <c r="I34" s="4" t="s">
        <v>9</v>
      </c>
      <c r="J34" s="5"/>
    </row>
    <row r="35" spans="1:10" ht="15.95" customHeight="1">
      <c r="A35" s="3">
        <v>33</v>
      </c>
      <c r="B35" s="3" t="s">
        <v>31</v>
      </c>
      <c r="C35" s="3" t="s">
        <v>99</v>
      </c>
      <c r="D35" s="3" t="str">
        <f>"20220428"</f>
        <v>20220428</v>
      </c>
      <c r="E35" s="3" t="str">
        <f>"04"</f>
        <v>04</v>
      </c>
      <c r="F35" s="3" t="str">
        <f>"28"</f>
        <v>28</v>
      </c>
      <c r="G35" s="4">
        <v>102.75</v>
      </c>
      <c r="H35" s="4">
        <v>33</v>
      </c>
      <c r="I35" s="4" t="s">
        <v>9</v>
      </c>
      <c r="J35" s="5"/>
    </row>
    <row r="36" spans="1:10" ht="15.95" customHeight="1">
      <c r="A36" s="3">
        <v>34</v>
      </c>
      <c r="B36" s="3" t="s">
        <v>32</v>
      </c>
      <c r="C36" s="3" t="s">
        <v>100</v>
      </c>
      <c r="D36" s="3" t="str">
        <f>"20220103"</f>
        <v>20220103</v>
      </c>
      <c r="E36" s="3" t="str">
        <f>"01"</f>
        <v>01</v>
      </c>
      <c r="F36" s="3" t="str">
        <f>"03"</f>
        <v>03</v>
      </c>
      <c r="G36" s="4">
        <v>102.5</v>
      </c>
      <c r="H36" s="4">
        <v>34</v>
      </c>
      <c r="I36" s="4" t="s">
        <v>9</v>
      </c>
      <c r="J36" s="5"/>
    </row>
    <row r="37" spans="1:10" ht="15.95" customHeight="1">
      <c r="A37" s="3">
        <v>35</v>
      </c>
      <c r="B37" s="3" t="s">
        <v>33</v>
      </c>
      <c r="C37" s="3" t="s">
        <v>101</v>
      </c>
      <c r="D37" s="3" t="str">
        <f>"20220205"</f>
        <v>20220205</v>
      </c>
      <c r="E37" s="3" t="str">
        <f>"02"</f>
        <v>02</v>
      </c>
      <c r="F37" s="3" t="str">
        <f>"05"</f>
        <v>05</v>
      </c>
      <c r="G37" s="4">
        <v>102.25</v>
      </c>
      <c r="H37" s="4">
        <v>35</v>
      </c>
      <c r="I37" s="4" t="s">
        <v>9</v>
      </c>
      <c r="J37" s="5"/>
    </row>
    <row r="38" spans="1:10" ht="15.95" customHeight="1">
      <c r="A38" s="3">
        <v>36</v>
      </c>
      <c r="B38" s="3" t="s">
        <v>31</v>
      </c>
      <c r="C38" s="3" t="s">
        <v>102</v>
      </c>
      <c r="D38" s="3" t="str">
        <f>"20220213"</f>
        <v>20220213</v>
      </c>
      <c r="E38" s="3" t="str">
        <f>"02"</f>
        <v>02</v>
      </c>
      <c r="F38" s="3" t="str">
        <f>"13"</f>
        <v>13</v>
      </c>
      <c r="G38" s="4">
        <v>102.25</v>
      </c>
      <c r="H38" s="4">
        <v>35</v>
      </c>
      <c r="I38" s="4" t="s">
        <v>9</v>
      </c>
      <c r="J38" s="5"/>
    </row>
    <row r="39" spans="1:10" ht="15.95" customHeight="1">
      <c r="A39" s="3">
        <v>37</v>
      </c>
      <c r="B39" s="3" t="s">
        <v>32</v>
      </c>
      <c r="C39" s="3" t="s">
        <v>103</v>
      </c>
      <c r="D39" s="3" t="str">
        <f>"20220105"</f>
        <v>20220105</v>
      </c>
      <c r="E39" s="3" t="str">
        <f>"01"</f>
        <v>01</v>
      </c>
      <c r="F39" s="3" t="str">
        <f>"05"</f>
        <v>05</v>
      </c>
      <c r="G39" s="4">
        <v>101.75</v>
      </c>
      <c r="H39" s="4">
        <v>37</v>
      </c>
      <c r="I39" s="4" t="s">
        <v>9</v>
      </c>
      <c r="J39" s="5"/>
    </row>
    <row r="40" spans="1:10" ht="15.95" customHeight="1">
      <c r="A40" s="3">
        <v>38</v>
      </c>
      <c r="B40" s="3" t="s">
        <v>34</v>
      </c>
      <c r="C40" s="3" t="s">
        <v>104</v>
      </c>
      <c r="D40" s="3" t="str">
        <f>"20220220"</f>
        <v>20220220</v>
      </c>
      <c r="E40" s="3" t="str">
        <f>"02"</f>
        <v>02</v>
      </c>
      <c r="F40" s="3" t="str">
        <f>"20"</f>
        <v>20</v>
      </c>
      <c r="G40" s="4">
        <v>101.75</v>
      </c>
      <c r="H40" s="4">
        <v>37</v>
      </c>
      <c r="I40" s="4" t="s">
        <v>9</v>
      </c>
      <c r="J40" s="5"/>
    </row>
    <row r="41" spans="1:10" ht="15.95" customHeight="1">
      <c r="A41" s="3">
        <v>39</v>
      </c>
      <c r="B41" s="3" t="s">
        <v>35</v>
      </c>
      <c r="C41" s="3" t="s">
        <v>105</v>
      </c>
      <c r="D41" s="3" t="str">
        <f>"20220215"</f>
        <v>20220215</v>
      </c>
      <c r="E41" s="3" t="str">
        <f>"02"</f>
        <v>02</v>
      </c>
      <c r="F41" s="3" t="str">
        <f>"15"</f>
        <v>15</v>
      </c>
      <c r="G41" s="4">
        <v>101</v>
      </c>
      <c r="H41" s="4">
        <v>39</v>
      </c>
      <c r="I41" s="4" t="s">
        <v>9</v>
      </c>
      <c r="J41" s="5"/>
    </row>
    <row r="42" spans="1:10" ht="15.95" customHeight="1">
      <c r="A42" s="3">
        <v>40</v>
      </c>
      <c r="B42" s="3" t="s">
        <v>32</v>
      </c>
      <c r="C42" s="3" t="s">
        <v>106</v>
      </c>
      <c r="D42" s="3" t="str">
        <f>"20220210"</f>
        <v>20220210</v>
      </c>
      <c r="E42" s="3" t="str">
        <f>"02"</f>
        <v>02</v>
      </c>
      <c r="F42" s="3" t="str">
        <f>"10"</f>
        <v>10</v>
      </c>
      <c r="G42" s="4">
        <v>101</v>
      </c>
      <c r="H42" s="4">
        <v>39</v>
      </c>
      <c r="I42" s="4" t="s">
        <v>9</v>
      </c>
      <c r="J42" s="5"/>
    </row>
    <row r="43" spans="1:10" ht="15.95" customHeight="1">
      <c r="A43" s="3">
        <v>41</v>
      </c>
      <c r="B43" s="3" t="s">
        <v>22</v>
      </c>
      <c r="C43" s="3" t="s">
        <v>107</v>
      </c>
      <c r="D43" s="3" t="str">
        <f>"20220218"</f>
        <v>20220218</v>
      </c>
      <c r="E43" s="3" t="str">
        <f>"02"</f>
        <v>02</v>
      </c>
      <c r="F43" s="3" t="str">
        <f>"18"</f>
        <v>18</v>
      </c>
      <c r="G43" s="4">
        <v>100.75</v>
      </c>
      <c r="H43" s="4">
        <v>41</v>
      </c>
      <c r="I43" s="4" t="s">
        <v>9</v>
      </c>
      <c r="J43" s="5"/>
    </row>
    <row r="44" spans="1:10" ht="15.95" customHeight="1">
      <c r="A44" s="3">
        <v>42</v>
      </c>
      <c r="B44" s="3" t="s">
        <v>36</v>
      </c>
      <c r="C44" s="3" t="s">
        <v>108</v>
      </c>
      <c r="D44" s="3" t="str">
        <f>"20220321"</f>
        <v>20220321</v>
      </c>
      <c r="E44" s="3" t="str">
        <f>"03"</f>
        <v>03</v>
      </c>
      <c r="F44" s="3" t="str">
        <f>"21"</f>
        <v>21</v>
      </c>
      <c r="G44" s="4">
        <v>100.75</v>
      </c>
      <c r="H44" s="4">
        <v>41</v>
      </c>
      <c r="I44" s="4" t="s">
        <v>9</v>
      </c>
      <c r="J44" s="5"/>
    </row>
    <row r="45" spans="1:10" ht="15.95" customHeight="1">
      <c r="A45" s="3">
        <v>43</v>
      </c>
      <c r="B45" s="3" t="s">
        <v>18</v>
      </c>
      <c r="C45" s="3" t="s">
        <v>109</v>
      </c>
      <c r="D45" s="3" t="str">
        <f>"20220503"</f>
        <v>20220503</v>
      </c>
      <c r="E45" s="3" t="str">
        <f>"05"</f>
        <v>05</v>
      </c>
      <c r="F45" s="3" t="str">
        <f>"03"</f>
        <v>03</v>
      </c>
      <c r="G45" s="4">
        <v>100.5</v>
      </c>
      <c r="H45" s="4">
        <v>43</v>
      </c>
      <c r="I45" s="4" t="s">
        <v>9</v>
      </c>
      <c r="J45" s="5"/>
    </row>
    <row r="46" spans="1:10" ht="15.95" customHeight="1">
      <c r="A46" s="3">
        <v>44</v>
      </c>
      <c r="B46" s="3" t="s">
        <v>37</v>
      </c>
      <c r="C46" s="3" t="s">
        <v>110</v>
      </c>
      <c r="D46" s="3" t="str">
        <f>"20220307"</f>
        <v>20220307</v>
      </c>
      <c r="E46" s="3" t="str">
        <f>"03"</f>
        <v>03</v>
      </c>
      <c r="F46" s="3" t="str">
        <f>"07"</f>
        <v>07</v>
      </c>
      <c r="G46" s="4">
        <v>100.5</v>
      </c>
      <c r="H46" s="4">
        <v>43</v>
      </c>
      <c r="I46" s="4" t="s">
        <v>9</v>
      </c>
      <c r="J46" s="5"/>
    </row>
    <row r="47" spans="1:10" ht="15.95" customHeight="1">
      <c r="A47" s="3">
        <v>45</v>
      </c>
      <c r="B47" s="3" t="s">
        <v>20</v>
      </c>
      <c r="C47" s="3" t="s">
        <v>89</v>
      </c>
      <c r="D47" s="3" t="str">
        <f>"20220124"</f>
        <v>20220124</v>
      </c>
      <c r="E47" s="3" t="str">
        <f>"01"</f>
        <v>01</v>
      </c>
      <c r="F47" s="3" t="str">
        <f>"24"</f>
        <v>24</v>
      </c>
      <c r="G47" s="4">
        <v>100.5</v>
      </c>
      <c r="H47" s="4">
        <v>43</v>
      </c>
      <c r="I47" s="4" t="s">
        <v>9</v>
      </c>
      <c r="J47" s="5"/>
    </row>
    <row r="48" spans="1:10" ht="15.95" customHeight="1">
      <c r="A48" s="3">
        <v>46</v>
      </c>
      <c r="B48" s="3" t="s">
        <v>22</v>
      </c>
      <c r="C48" s="3" t="s">
        <v>111</v>
      </c>
      <c r="D48" s="3" t="str">
        <f>"20220422"</f>
        <v>20220422</v>
      </c>
      <c r="E48" s="3" t="str">
        <f>"04"</f>
        <v>04</v>
      </c>
      <c r="F48" s="3" t="str">
        <f>"22"</f>
        <v>22</v>
      </c>
      <c r="G48" s="4">
        <v>99.75</v>
      </c>
      <c r="H48" s="4">
        <v>46</v>
      </c>
      <c r="I48" s="4" t="s">
        <v>9</v>
      </c>
      <c r="J48" s="5"/>
    </row>
    <row r="49" spans="1:10" ht="15.95" customHeight="1">
      <c r="A49" s="3">
        <v>47</v>
      </c>
      <c r="B49" s="3" t="s">
        <v>24</v>
      </c>
      <c r="C49" s="3" t="s">
        <v>112</v>
      </c>
      <c r="D49" s="3" t="str">
        <f>"20220227"</f>
        <v>20220227</v>
      </c>
      <c r="E49" s="3" t="str">
        <f>"02"</f>
        <v>02</v>
      </c>
      <c r="F49" s="3" t="str">
        <f>"27"</f>
        <v>27</v>
      </c>
      <c r="G49" s="4">
        <v>99.75</v>
      </c>
      <c r="H49" s="4">
        <v>46</v>
      </c>
      <c r="I49" s="4" t="s">
        <v>9</v>
      </c>
      <c r="J49" s="5"/>
    </row>
    <row r="50" spans="1:10" ht="15.95" customHeight="1">
      <c r="A50" s="3">
        <v>48</v>
      </c>
      <c r="B50" s="3" t="s">
        <v>38</v>
      </c>
      <c r="C50" s="3" t="s">
        <v>113</v>
      </c>
      <c r="D50" s="3" t="str">
        <f>"20220102"</f>
        <v>20220102</v>
      </c>
      <c r="E50" s="3" t="str">
        <f>"01"</f>
        <v>01</v>
      </c>
      <c r="F50" s="3" t="str">
        <f>"02"</f>
        <v>02</v>
      </c>
      <c r="G50" s="4">
        <v>99.25</v>
      </c>
      <c r="H50" s="4">
        <v>48</v>
      </c>
      <c r="I50" s="4" t="s">
        <v>9</v>
      </c>
      <c r="J50" s="5"/>
    </row>
    <row r="51" spans="1:10" ht="15.95" customHeight="1">
      <c r="A51" s="3">
        <v>49</v>
      </c>
      <c r="B51" s="3" t="s">
        <v>39</v>
      </c>
      <c r="C51" s="3" t="s">
        <v>114</v>
      </c>
      <c r="D51" s="3" t="str">
        <f>"20220419"</f>
        <v>20220419</v>
      </c>
      <c r="E51" s="3" t="str">
        <f>"04"</f>
        <v>04</v>
      </c>
      <c r="F51" s="3" t="str">
        <f>"19"</f>
        <v>19</v>
      </c>
      <c r="G51" s="4">
        <v>99</v>
      </c>
      <c r="H51" s="4">
        <v>49</v>
      </c>
      <c r="I51" s="4" t="s">
        <v>9</v>
      </c>
      <c r="J51" s="5"/>
    </row>
    <row r="52" spans="1:10" ht="15.95" customHeight="1">
      <c r="A52" s="3">
        <v>50</v>
      </c>
      <c r="B52" s="3" t="s">
        <v>27</v>
      </c>
      <c r="C52" s="3" t="s">
        <v>115</v>
      </c>
      <c r="D52" s="3" t="str">
        <f>"20220523"</f>
        <v>20220523</v>
      </c>
      <c r="E52" s="3" t="str">
        <f>"05"</f>
        <v>05</v>
      </c>
      <c r="F52" s="3" t="str">
        <f>"23"</f>
        <v>23</v>
      </c>
      <c r="G52" s="4">
        <v>99</v>
      </c>
      <c r="H52" s="4">
        <v>49</v>
      </c>
      <c r="I52" s="4" t="s">
        <v>9</v>
      </c>
      <c r="J52" s="5"/>
    </row>
    <row r="53" spans="1:10" ht="15.95" customHeight="1">
      <c r="A53" s="3">
        <v>51</v>
      </c>
      <c r="B53" s="3" t="s">
        <v>12</v>
      </c>
      <c r="C53" s="3" t="s">
        <v>116</v>
      </c>
      <c r="D53" s="3" t="str">
        <f>"20220518"</f>
        <v>20220518</v>
      </c>
      <c r="E53" s="3" t="str">
        <f>"05"</f>
        <v>05</v>
      </c>
      <c r="F53" s="3" t="str">
        <f>"18"</f>
        <v>18</v>
      </c>
      <c r="G53" s="4">
        <v>98.75</v>
      </c>
      <c r="H53" s="4">
        <v>51</v>
      </c>
      <c r="I53" s="4" t="s">
        <v>9</v>
      </c>
      <c r="J53" s="5"/>
    </row>
    <row r="54" spans="1:10" ht="15.95" customHeight="1">
      <c r="A54" s="3">
        <v>52</v>
      </c>
      <c r="B54" s="3" t="s">
        <v>40</v>
      </c>
      <c r="C54" s="3" t="s">
        <v>89</v>
      </c>
      <c r="D54" s="3" t="str">
        <f>"20220322"</f>
        <v>20220322</v>
      </c>
      <c r="E54" s="3" t="str">
        <f>"03"</f>
        <v>03</v>
      </c>
      <c r="F54" s="3" t="str">
        <f>"22"</f>
        <v>22</v>
      </c>
      <c r="G54" s="4">
        <v>98</v>
      </c>
      <c r="H54" s="4">
        <v>52</v>
      </c>
      <c r="I54" s="4" t="s">
        <v>9</v>
      </c>
      <c r="J54" s="5"/>
    </row>
    <row r="55" spans="1:10" ht="15.95" customHeight="1">
      <c r="A55" s="3">
        <v>53</v>
      </c>
      <c r="B55" s="3" t="s">
        <v>28</v>
      </c>
      <c r="C55" s="3" t="s">
        <v>72</v>
      </c>
      <c r="D55" s="3" t="str">
        <f>"20220211"</f>
        <v>20220211</v>
      </c>
      <c r="E55" s="3" t="str">
        <f>"02"</f>
        <v>02</v>
      </c>
      <c r="F55" s="3" t="str">
        <f>"11"</f>
        <v>11</v>
      </c>
      <c r="G55" s="4">
        <v>98</v>
      </c>
      <c r="H55" s="4">
        <v>52</v>
      </c>
      <c r="I55" s="4" t="s">
        <v>9</v>
      </c>
      <c r="J55" s="5"/>
    </row>
    <row r="56" spans="1:10" ht="15.95" customHeight="1">
      <c r="A56" s="3">
        <v>54</v>
      </c>
      <c r="B56" s="3" t="s">
        <v>31</v>
      </c>
      <c r="C56" s="3" t="s">
        <v>117</v>
      </c>
      <c r="D56" s="3" t="str">
        <f>"20220409"</f>
        <v>20220409</v>
      </c>
      <c r="E56" s="3" t="str">
        <f>"04"</f>
        <v>04</v>
      </c>
      <c r="F56" s="3" t="str">
        <f>"09"</f>
        <v>09</v>
      </c>
      <c r="G56" s="4">
        <v>98</v>
      </c>
      <c r="H56" s="4">
        <v>52</v>
      </c>
      <c r="I56" s="4" t="s">
        <v>9</v>
      </c>
      <c r="J56" s="5"/>
    </row>
    <row r="57" spans="1:10" ht="15.95" customHeight="1">
      <c r="A57" s="3">
        <v>55</v>
      </c>
      <c r="B57" s="3" t="s">
        <v>41</v>
      </c>
      <c r="C57" s="3" t="s">
        <v>118</v>
      </c>
      <c r="D57" s="3" t="str">
        <f>"20220512"</f>
        <v>20220512</v>
      </c>
      <c r="E57" s="3" t="str">
        <f>"05"</f>
        <v>05</v>
      </c>
      <c r="F57" s="3" t="str">
        <f>"12"</f>
        <v>12</v>
      </c>
      <c r="G57" s="4">
        <v>97.75</v>
      </c>
      <c r="H57" s="4">
        <v>55</v>
      </c>
      <c r="I57" s="4" t="s">
        <v>9</v>
      </c>
      <c r="J57" s="5"/>
    </row>
    <row r="58" spans="1:10" ht="15.95" customHeight="1">
      <c r="A58" s="3">
        <v>56</v>
      </c>
      <c r="B58" s="3" t="s">
        <v>27</v>
      </c>
      <c r="C58" s="3" t="s">
        <v>119</v>
      </c>
      <c r="D58" s="3" t="str">
        <f>"20220212"</f>
        <v>20220212</v>
      </c>
      <c r="E58" s="3" t="str">
        <f>"02"</f>
        <v>02</v>
      </c>
      <c r="F58" s="3" t="str">
        <f>"12"</f>
        <v>12</v>
      </c>
      <c r="G58" s="4">
        <v>97.75</v>
      </c>
      <c r="H58" s="4">
        <v>55</v>
      </c>
      <c r="I58" s="4" t="s">
        <v>9</v>
      </c>
      <c r="J58" s="5"/>
    </row>
    <row r="59" spans="1:10" ht="15.95" customHeight="1">
      <c r="A59" s="3">
        <v>57</v>
      </c>
      <c r="B59" s="3" t="s">
        <v>41</v>
      </c>
      <c r="C59" s="3" t="s">
        <v>120</v>
      </c>
      <c r="D59" s="3" t="str">
        <f>"20220508"</f>
        <v>20220508</v>
      </c>
      <c r="E59" s="3" t="str">
        <f>"05"</f>
        <v>05</v>
      </c>
      <c r="F59" s="3" t="str">
        <f>"08"</f>
        <v>08</v>
      </c>
      <c r="G59" s="4">
        <v>97.5</v>
      </c>
      <c r="H59" s="4">
        <v>57</v>
      </c>
      <c r="I59" s="4" t="s">
        <v>9</v>
      </c>
      <c r="J59" s="5"/>
    </row>
    <row r="60" spans="1:10" ht="15.95" customHeight="1">
      <c r="A60" s="3">
        <v>58</v>
      </c>
      <c r="B60" s="3" t="s">
        <v>18</v>
      </c>
      <c r="C60" s="3" t="s">
        <v>121</v>
      </c>
      <c r="D60" s="3" t="str">
        <f>"20220317"</f>
        <v>20220317</v>
      </c>
      <c r="E60" s="3" t="str">
        <f>"03"</f>
        <v>03</v>
      </c>
      <c r="F60" s="3" t="str">
        <f>"17"</f>
        <v>17</v>
      </c>
      <c r="G60" s="4">
        <v>97.5</v>
      </c>
      <c r="H60" s="4">
        <v>57</v>
      </c>
      <c r="I60" s="4" t="s">
        <v>9</v>
      </c>
      <c r="J60" s="5"/>
    </row>
    <row r="61" spans="1:10" ht="15.95" customHeight="1">
      <c r="A61" s="3">
        <v>59</v>
      </c>
      <c r="B61" s="3" t="s">
        <v>22</v>
      </c>
      <c r="C61" s="3" t="s">
        <v>122</v>
      </c>
      <c r="D61" s="3" t="str">
        <f>"20220225"</f>
        <v>20220225</v>
      </c>
      <c r="E61" s="3" t="str">
        <f>"02"</f>
        <v>02</v>
      </c>
      <c r="F61" s="3" t="str">
        <f>"25"</f>
        <v>25</v>
      </c>
      <c r="G61" s="4">
        <v>97.5</v>
      </c>
      <c r="H61" s="4">
        <v>57</v>
      </c>
      <c r="I61" s="4" t="s">
        <v>9</v>
      </c>
      <c r="J61" s="5"/>
    </row>
    <row r="62" spans="1:10" ht="15.95" customHeight="1">
      <c r="A62" s="3">
        <v>60</v>
      </c>
      <c r="B62" s="3" t="s">
        <v>20</v>
      </c>
      <c r="C62" s="3" t="s">
        <v>123</v>
      </c>
      <c r="D62" s="3" t="str">
        <f>"20220412"</f>
        <v>20220412</v>
      </c>
      <c r="E62" s="3" t="str">
        <f>"04"</f>
        <v>04</v>
      </c>
      <c r="F62" s="3" t="str">
        <f>"12"</f>
        <v>12</v>
      </c>
      <c r="G62" s="4">
        <v>97.5</v>
      </c>
      <c r="H62" s="4">
        <v>57</v>
      </c>
      <c r="I62" s="4" t="s">
        <v>9</v>
      </c>
      <c r="J62" s="5"/>
    </row>
    <row r="63" spans="1:10" ht="15.95" customHeight="1">
      <c r="A63" s="3">
        <v>61</v>
      </c>
      <c r="B63" s="3" t="s">
        <v>13</v>
      </c>
      <c r="C63" s="3" t="s">
        <v>124</v>
      </c>
      <c r="D63" s="3" t="str">
        <f>"20220416"</f>
        <v>20220416</v>
      </c>
      <c r="E63" s="3" t="str">
        <f>"04"</f>
        <v>04</v>
      </c>
      <c r="F63" s="3" t="str">
        <f>"16"</f>
        <v>16</v>
      </c>
      <c r="G63" s="4">
        <v>97.5</v>
      </c>
      <c r="H63" s="4">
        <v>57</v>
      </c>
      <c r="I63" s="4" t="s">
        <v>9</v>
      </c>
      <c r="J63" s="5"/>
    </row>
    <row r="64" spans="1:10" ht="15.95" customHeight="1">
      <c r="A64" s="3">
        <v>62</v>
      </c>
      <c r="B64" s="3" t="s">
        <v>18</v>
      </c>
      <c r="C64" s="3" t="s">
        <v>125</v>
      </c>
      <c r="D64" s="3" t="str">
        <f>"20220319"</f>
        <v>20220319</v>
      </c>
      <c r="E64" s="3" t="str">
        <f>"03"</f>
        <v>03</v>
      </c>
      <c r="F64" s="3" t="str">
        <f>"19"</f>
        <v>19</v>
      </c>
      <c r="G64" s="4">
        <v>97.25</v>
      </c>
      <c r="H64" s="4">
        <v>62</v>
      </c>
      <c r="I64" s="4" t="s">
        <v>9</v>
      </c>
      <c r="J64" s="5"/>
    </row>
    <row r="65" spans="1:10" ht="15.95" customHeight="1">
      <c r="A65" s="3">
        <v>63</v>
      </c>
      <c r="B65" s="3" t="s">
        <v>36</v>
      </c>
      <c r="C65" s="3" t="s">
        <v>126</v>
      </c>
      <c r="D65" s="3" t="str">
        <f>"20220129"</f>
        <v>20220129</v>
      </c>
      <c r="E65" s="3" t="str">
        <f>"01"</f>
        <v>01</v>
      </c>
      <c r="F65" s="3" t="str">
        <f>"29"</f>
        <v>29</v>
      </c>
      <c r="G65" s="4">
        <v>97.25</v>
      </c>
      <c r="H65" s="4">
        <v>62</v>
      </c>
      <c r="I65" s="4" t="s">
        <v>9</v>
      </c>
      <c r="J65" s="5"/>
    </row>
    <row r="66" spans="1:10" ht="15.95" customHeight="1">
      <c r="A66" s="3">
        <v>64</v>
      </c>
      <c r="B66" s="3" t="s">
        <v>22</v>
      </c>
      <c r="C66" s="3" t="s">
        <v>127</v>
      </c>
      <c r="D66" s="3" t="str">
        <f>"20220310"</f>
        <v>20220310</v>
      </c>
      <c r="E66" s="3" t="str">
        <f>"03"</f>
        <v>03</v>
      </c>
      <c r="F66" s="3" t="str">
        <f>"10"</f>
        <v>10</v>
      </c>
      <c r="G66" s="4">
        <v>97</v>
      </c>
      <c r="H66" s="4">
        <v>64</v>
      </c>
      <c r="I66" s="4" t="s">
        <v>9</v>
      </c>
      <c r="J66" s="5"/>
    </row>
    <row r="67" spans="1:10" ht="15.95" customHeight="1">
      <c r="A67" s="3">
        <v>65</v>
      </c>
      <c r="B67" s="3" t="s">
        <v>42</v>
      </c>
      <c r="C67" s="3" t="s">
        <v>128</v>
      </c>
      <c r="D67" s="3" t="str">
        <f>"20220229"</f>
        <v>20220229</v>
      </c>
      <c r="E67" s="3" t="str">
        <f>"02"</f>
        <v>02</v>
      </c>
      <c r="F67" s="3" t="str">
        <f>"29"</f>
        <v>29</v>
      </c>
      <c r="G67" s="4">
        <v>97</v>
      </c>
      <c r="H67" s="4">
        <v>64</v>
      </c>
      <c r="I67" s="4" t="s">
        <v>9</v>
      </c>
      <c r="J67" s="5"/>
    </row>
    <row r="68" spans="1:10" ht="15.95" customHeight="1">
      <c r="A68" s="3">
        <v>66</v>
      </c>
      <c r="B68" s="3" t="s">
        <v>43</v>
      </c>
      <c r="C68" s="3" t="s">
        <v>129</v>
      </c>
      <c r="D68" s="3" t="str">
        <f>"20220111"</f>
        <v>20220111</v>
      </c>
      <c r="E68" s="3" t="str">
        <f>"01"</f>
        <v>01</v>
      </c>
      <c r="F68" s="3" t="str">
        <f>"11"</f>
        <v>11</v>
      </c>
      <c r="G68" s="4">
        <v>96.75</v>
      </c>
      <c r="H68" s="4">
        <v>66</v>
      </c>
      <c r="I68" s="4" t="s">
        <v>9</v>
      </c>
      <c r="J68" s="5"/>
    </row>
    <row r="69" spans="1:10" ht="15.95" customHeight="1">
      <c r="A69" s="3">
        <v>67</v>
      </c>
      <c r="B69" s="3" t="s">
        <v>44</v>
      </c>
      <c r="C69" s="3" t="s">
        <v>130</v>
      </c>
      <c r="D69" s="3" t="str">
        <f>"20220107"</f>
        <v>20220107</v>
      </c>
      <c r="E69" s="3" t="str">
        <f>"01"</f>
        <v>01</v>
      </c>
      <c r="F69" s="3" t="str">
        <f>"07"</f>
        <v>07</v>
      </c>
      <c r="G69" s="4">
        <v>96.5</v>
      </c>
      <c r="H69" s="4">
        <v>67</v>
      </c>
      <c r="I69" s="4" t="s">
        <v>9</v>
      </c>
      <c r="J69" s="5"/>
    </row>
    <row r="70" spans="1:10" ht="15.95" customHeight="1">
      <c r="A70" s="3">
        <v>68</v>
      </c>
      <c r="B70" s="3" t="s">
        <v>27</v>
      </c>
      <c r="C70" s="3" t="s">
        <v>131</v>
      </c>
      <c r="D70" s="3" t="str">
        <f>"20220206"</f>
        <v>20220206</v>
      </c>
      <c r="E70" s="3" t="str">
        <f>"02"</f>
        <v>02</v>
      </c>
      <c r="F70" s="3" t="str">
        <f>"06"</f>
        <v>06</v>
      </c>
      <c r="G70" s="4">
        <v>96.5</v>
      </c>
      <c r="H70" s="4">
        <v>67</v>
      </c>
      <c r="I70" s="4" t="s">
        <v>9</v>
      </c>
      <c r="J70" s="5"/>
    </row>
    <row r="71" spans="1:10" ht="15.95" customHeight="1">
      <c r="A71" s="3">
        <v>69</v>
      </c>
      <c r="B71" s="3" t="s">
        <v>13</v>
      </c>
      <c r="C71" s="3" t="s">
        <v>132</v>
      </c>
      <c r="D71" s="3" t="str">
        <f>"20220425"</f>
        <v>20220425</v>
      </c>
      <c r="E71" s="3" t="str">
        <f>"04"</f>
        <v>04</v>
      </c>
      <c r="F71" s="3" t="str">
        <f>"25"</f>
        <v>25</v>
      </c>
      <c r="G71" s="4">
        <v>96.5</v>
      </c>
      <c r="H71" s="4">
        <v>67</v>
      </c>
      <c r="I71" s="4" t="s">
        <v>9</v>
      </c>
      <c r="J71" s="5"/>
    </row>
    <row r="72" spans="1:10" ht="15.95" customHeight="1">
      <c r="A72" s="3">
        <v>70</v>
      </c>
      <c r="B72" s="3" t="s">
        <v>18</v>
      </c>
      <c r="C72" s="3" t="s">
        <v>133</v>
      </c>
      <c r="D72" s="3" t="str">
        <f>"20220214"</f>
        <v>20220214</v>
      </c>
      <c r="E72" s="3" t="str">
        <f>"02"</f>
        <v>02</v>
      </c>
      <c r="F72" s="3" t="str">
        <f>"14"</f>
        <v>14</v>
      </c>
      <c r="G72" s="4">
        <v>96.25</v>
      </c>
      <c r="H72" s="4">
        <v>70</v>
      </c>
      <c r="I72" s="4" t="s">
        <v>9</v>
      </c>
      <c r="J72" s="5"/>
    </row>
    <row r="73" spans="1:10" ht="15.95" customHeight="1">
      <c r="A73" s="3">
        <v>71</v>
      </c>
      <c r="B73" s="3" t="s">
        <v>18</v>
      </c>
      <c r="C73" s="3" t="s">
        <v>134</v>
      </c>
      <c r="D73" s="3" t="str">
        <f>"20220122"</f>
        <v>20220122</v>
      </c>
      <c r="E73" s="3" t="str">
        <f>"01"</f>
        <v>01</v>
      </c>
      <c r="F73" s="3" t="str">
        <f>"22"</f>
        <v>22</v>
      </c>
      <c r="G73" s="4">
        <v>96.25</v>
      </c>
      <c r="H73" s="4">
        <v>70</v>
      </c>
      <c r="I73" s="4" t="s">
        <v>9</v>
      </c>
      <c r="J73" s="5"/>
    </row>
    <row r="74" spans="1:10" ht="15.95" customHeight="1">
      <c r="A74" s="3">
        <v>72</v>
      </c>
      <c r="B74" s="3" t="s">
        <v>40</v>
      </c>
      <c r="C74" s="3" t="s">
        <v>86</v>
      </c>
      <c r="D74" s="3" t="str">
        <f>"20220303"</f>
        <v>20220303</v>
      </c>
      <c r="E74" s="3" t="str">
        <f>"03"</f>
        <v>03</v>
      </c>
      <c r="F74" s="3" t="str">
        <f>"03"</f>
        <v>03</v>
      </c>
      <c r="G74" s="4">
        <v>96.25</v>
      </c>
      <c r="H74" s="4">
        <v>70</v>
      </c>
      <c r="I74" s="4" t="s">
        <v>9</v>
      </c>
      <c r="J74" s="5"/>
    </row>
    <row r="75" spans="1:10" ht="15.95" customHeight="1">
      <c r="A75" s="3">
        <v>73</v>
      </c>
      <c r="B75" s="3" t="s">
        <v>18</v>
      </c>
      <c r="C75" s="3" t="s">
        <v>135</v>
      </c>
      <c r="D75" s="3" t="str">
        <f>"20220226"</f>
        <v>20220226</v>
      </c>
      <c r="E75" s="3" t="str">
        <f>"02"</f>
        <v>02</v>
      </c>
      <c r="F75" s="3" t="str">
        <f>"26"</f>
        <v>26</v>
      </c>
      <c r="G75" s="4">
        <v>96</v>
      </c>
      <c r="H75" s="4">
        <v>73</v>
      </c>
      <c r="I75" s="4" t="s">
        <v>9</v>
      </c>
      <c r="J75" s="5"/>
    </row>
    <row r="76" spans="1:10" ht="15.95" customHeight="1">
      <c r="A76" s="3">
        <v>74</v>
      </c>
      <c r="B76" s="3" t="s">
        <v>21</v>
      </c>
      <c r="C76" s="3" t="s">
        <v>136</v>
      </c>
      <c r="D76" s="3" t="str">
        <f>"20220306"</f>
        <v>20220306</v>
      </c>
      <c r="E76" s="3" t="str">
        <f>"03"</f>
        <v>03</v>
      </c>
      <c r="F76" s="3" t="str">
        <f>"06"</f>
        <v>06</v>
      </c>
      <c r="G76" s="4">
        <v>96</v>
      </c>
      <c r="H76" s="4">
        <v>73</v>
      </c>
      <c r="I76" s="4" t="s">
        <v>9</v>
      </c>
      <c r="J76" s="5"/>
    </row>
    <row r="77" spans="1:10" ht="15.95" customHeight="1">
      <c r="A77" s="3">
        <v>75</v>
      </c>
      <c r="B77" s="3" t="s">
        <v>23</v>
      </c>
      <c r="C77" s="3" t="s">
        <v>137</v>
      </c>
      <c r="D77" s="3" t="str">
        <f>"20220222"</f>
        <v>20220222</v>
      </c>
      <c r="E77" s="3" t="str">
        <f>"02"</f>
        <v>02</v>
      </c>
      <c r="F77" s="3" t="str">
        <f>"22"</f>
        <v>22</v>
      </c>
      <c r="G77" s="4">
        <v>95.75</v>
      </c>
      <c r="H77" s="4">
        <v>75</v>
      </c>
      <c r="I77" s="4" t="s">
        <v>9</v>
      </c>
      <c r="J77" s="5"/>
    </row>
    <row r="78" spans="1:10" ht="15.95" customHeight="1">
      <c r="A78" s="3">
        <v>76</v>
      </c>
      <c r="B78" s="3" t="s">
        <v>32</v>
      </c>
      <c r="C78" s="3" t="s">
        <v>138</v>
      </c>
      <c r="D78" s="3" t="str">
        <f>"20220521"</f>
        <v>20220521</v>
      </c>
      <c r="E78" s="3" t="str">
        <f>"05"</f>
        <v>05</v>
      </c>
      <c r="F78" s="3" t="str">
        <f>"21"</f>
        <v>21</v>
      </c>
      <c r="G78" s="4">
        <v>95.5</v>
      </c>
      <c r="H78" s="4">
        <v>76</v>
      </c>
      <c r="I78" s="4" t="s">
        <v>9</v>
      </c>
      <c r="J78" s="5"/>
    </row>
    <row r="79" spans="1:10" ht="15.95" customHeight="1">
      <c r="A79" s="3">
        <v>77</v>
      </c>
      <c r="B79" s="3" t="s">
        <v>22</v>
      </c>
      <c r="C79" s="3" t="s">
        <v>139</v>
      </c>
      <c r="D79" s="3" t="str">
        <f>"20220119"</f>
        <v>20220119</v>
      </c>
      <c r="E79" s="3" t="str">
        <f>"01"</f>
        <v>01</v>
      </c>
      <c r="F79" s="3" t="str">
        <f>"19"</f>
        <v>19</v>
      </c>
      <c r="G79" s="4">
        <v>95.5</v>
      </c>
      <c r="H79" s="4">
        <v>76</v>
      </c>
      <c r="I79" s="4" t="s">
        <v>9</v>
      </c>
      <c r="J79" s="5"/>
    </row>
    <row r="80" spans="1:10" ht="15.95" customHeight="1">
      <c r="A80" s="3">
        <v>78</v>
      </c>
      <c r="B80" s="3" t="s">
        <v>20</v>
      </c>
      <c r="C80" s="3" t="s">
        <v>140</v>
      </c>
      <c r="D80" s="3" t="str">
        <f>"20220406"</f>
        <v>20220406</v>
      </c>
      <c r="E80" s="3" t="str">
        <f>"04"</f>
        <v>04</v>
      </c>
      <c r="F80" s="3" t="str">
        <f>"06"</f>
        <v>06</v>
      </c>
      <c r="G80" s="4">
        <v>95.5</v>
      </c>
      <c r="H80" s="4">
        <v>76</v>
      </c>
      <c r="I80" s="4" t="s">
        <v>9</v>
      </c>
      <c r="J80" s="5"/>
    </row>
    <row r="81" spans="1:10" ht="15.95" customHeight="1">
      <c r="A81" s="3">
        <v>79</v>
      </c>
      <c r="B81" s="3" t="s">
        <v>45</v>
      </c>
      <c r="C81" s="3" t="s">
        <v>141</v>
      </c>
      <c r="D81" s="3" t="str">
        <f>"20220427"</f>
        <v>20220427</v>
      </c>
      <c r="E81" s="3" t="str">
        <f>"04"</f>
        <v>04</v>
      </c>
      <c r="F81" s="3" t="str">
        <f>"27"</f>
        <v>27</v>
      </c>
      <c r="G81" s="4">
        <v>95.25</v>
      </c>
      <c r="H81" s="4">
        <v>79</v>
      </c>
      <c r="I81" s="4" t="s">
        <v>9</v>
      </c>
      <c r="J81" s="5"/>
    </row>
    <row r="82" spans="1:10" ht="15.95" customHeight="1">
      <c r="A82" s="3">
        <v>80</v>
      </c>
      <c r="B82" s="3" t="s">
        <v>46</v>
      </c>
      <c r="C82" s="3" t="s">
        <v>142</v>
      </c>
      <c r="D82" s="3" t="str">
        <f>"20220417"</f>
        <v>20220417</v>
      </c>
      <c r="E82" s="3" t="str">
        <f>"04"</f>
        <v>04</v>
      </c>
      <c r="F82" s="3" t="str">
        <f>"17"</f>
        <v>17</v>
      </c>
      <c r="G82" s="4">
        <v>95</v>
      </c>
      <c r="H82" s="4">
        <v>80</v>
      </c>
      <c r="I82" s="4" t="s">
        <v>9</v>
      </c>
      <c r="J82" s="5"/>
    </row>
    <row r="83" spans="1:10" ht="15.95" customHeight="1">
      <c r="A83" s="3">
        <v>81</v>
      </c>
      <c r="B83" s="3" t="s">
        <v>47</v>
      </c>
      <c r="C83" s="3" t="s">
        <v>143</v>
      </c>
      <c r="D83" s="3" t="str">
        <f>"20220113"</f>
        <v>20220113</v>
      </c>
      <c r="E83" s="3" t="str">
        <f>"01"</f>
        <v>01</v>
      </c>
      <c r="F83" s="3" t="str">
        <f>"13"</f>
        <v>13</v>
      </c>
      <c r="G83" s="4">
        <v>94.75</v>
      </c>
      <c r="H83" s="4">
        <v>81</v>
      </c>
      <c r="I83" s="4" t="s">
        <v>9</v>
      </c>
      <c r="J83" s="5"/>
    </row>
    <row r="84" spans="1:10" ht="15.95" customHeight="1">
      <c r="A84" s="3">
        <v>82</v>
      </c>
      <c r="B84" s="3" t="s">
        <v>48</v>
      </c>
      <c r="C84" s="3" t="s">
        <v>125</v>
      </c>
      <c r="D84" s="3" t="str">
        <f>"20220404"</f>
        <v>20220404</v>
      </c>
      <c r="E84" s="3" t="str">
        <f>"04"</f>
        <v>04</v>
      </c>
      <c r="F84" s="3" t="str">
        <f>"04"</f>
        <v>04</v>
      </c>
      <c r="G84" s="4">
        <v>94.75</v>
      </c>
      <c r="H84" s="4">
        <v>81</v>
      </c>
      <c r="I84" s="4" t="s">
        <v>9</v>
      </c>
      <c r="J84" s="5"/>
    </row>
    <row r="85" spans="1:10" ht="15.95" customHeight="1">
      <c r="A85" s="3">
        <v>83</v>
      </c>
      <c r="B85" s="3" t="s">
        <v>49</v>
      </c>
      <c r="C85" s="3" t="s">
        <v>144</v>
      </c>
      <c r="D85" s="3" t="str">
        <f>"20220230"</f>
        <v>20220230</v>
      </c>
      <c r="E85" s="3" t="str">
        <f>"02"</f>
        <v>02</v>
      </c>
      <c r="F85" s="3" t="str">
        <f>"30"</f>
        <v>30</v>
      </c>
      <c r="G85" s="4">
        <v>94.75</v>
      </c>
      <c r="H85" s="4">
        <v>81</v>
      </c>
      <c r="I85" s="4" t="s">
        <v>9</v>
      </c>
      <c r="J85" s="5"/>
    </row>
    <row r="86" spans="1:10" ht="15.95" customHeight="1">
      <c r="A86" s="3">
        <v>84</v>
      </c>
      <c r="B86" s="3" t="s">
        <v>49</v>
      </c>
      <c r="C86" s="3" t="s">
        <v>145</v>
      </c>
      <c r="D86" s="3" t="str">
        <f>"20220110"</f>
        <v>20220110</v>
      </c>
      <c r="E86" s="3" t="str">
        <f>"01"</f>
        <v>01</v>
      </c>
      <c r="F86" s="3" t="str">
        <f>"10"</f>
        <v>10</v>
      </c>
      <c r="G86" s="4">
        <v>94.75</v>
      </c>
      <c r="H86" s="4">
        <v>81</v>
      </c>
      <c r="I86" s="4" t="s">
        <v>9</v>
      </c>
      <c r="J86" s="5"/>
    </row>
    <row r="87" spans="1:10" ht="15.95" customHeight="1">
      <c r="A87" s="3">
        <v>85</v>
      </c>
      <c r="B87" s="3" t="s">
        <v>18</v>
      </c>
      <c r="C87" s="3" t="s">
        <v>146</v>
      </c>
      <c r="D87" s="3" t="str">
        <f>"20220505"</f>
        <v>20220505</v>
      </c>
      <c r="E87" s="3" t="str">
        <f>"05"</f>
        <v>05</v>
      </c>
      <c r="F87" s="3" t="str">
        <f>"05"</f>
        <v>05</v>
      </c>
      <c r="G87" s="4">
        <v>94.5</v>
      </c>
      <c r="H87" s="4">
        <v>85</v>
      </c>
      <c r="I87" s="4" t="s">
        <v>9</v>
      </c>
      <c r="J87" s="5"/>
    </row>
    <row r="88" spans="1:10" ht="15.95" customHeight="1">
      <c r="A88" s="3">
        <v>86</v>
      </c>
      <c r="B88" s="3" t="s">
        <v>17</v>
      </c>
      <c r="C88" s="3" t="s">
        <v>147</v>
      </c>
      <c r="D88" s="3" t="str">
        <f>"20220209"</f>
        <v>20220209</v>
      </c>
      <c r="E88" s="3" t="str">
        <f>"02"</f>
        <v>02</v>
      </c>
      <c r="F88" s="3" t="str">
        <f>"09"</f>
        <v>09</v>
      </c>
      <c r="G88" s="4">
        <v>94.25</v>
      </c>
      <c r="H88" s="4">
        <v>86</v>
      </c>
      <c r="I88" s="4" t="s">
        <v>9</v>
      </c>
      <c r="J88" s="5"/>
    </row>
    <row r="89" spans="1:10" ht="15.95" customHeight="1">
      <c r="A89" s="3">
        <v>87</v>
      </c>
      <c r="B89" s="3" t="s">
        <v>27</v>
      </c>
      <c r="C89" s="3" t="s">
        <v>148</v>
      </c>
      <c r="D89" s="3" t="str">
        <f>"20220108"</f>
        <v>20220108</v>
      </c>
      <c r="E89" s="3" t="str">
        <f>"01"</f>
        <v>01</v>
      </c>
      <c r="F89" s="3" t="str">
        <f>"08"</f>
        <v>08</v>
      </c>
      <c r="G89" s="4">
        <v>94.25</v>
      </c>
      <c r="H89" s="4">
        <v>86</v>
      </c>
      <c r="I89" s="4" t="s">
        <v>9</v>
      </c>
      <c r="J89" s="5"/>
    </row>
    <row r="90" spans="1:10" ht="15.95" customHeight="1">
      <c r="A90" s="3">
        <v>88</v>
      </c>
      <c r="B90" s="3" t="s">
        <v>31</v>
      </c>
      <c r="C90" s="3" t="s">
        <v>149</v>
      </c>
      <c r="D90" s="3" t="str">
        <f>"20220314"</f>
        <v>20220314</v>
      </c>
      <c r="E90" s="3" t="str">
        <f>"03"</f>
        <v>03</v>
      </c>
      <c r="F90" s="3" t="str">
        <f>"14"</f>
        <v>14</v>
      </c>
      <c r="G90" s="4">
        <v>94.25</v>
      </c>
      <c r="H90" s="4">
        <v>86</v>
      </c>
      <c r="I90" s="4" t="s">
        <v>9</v>
      </c>
      <c r="J90" s="5"/>
    </row>
    <row r="91" spans="1:10" ht="15.95" customHeight="1">
      <c r="A91" s="3">
        <v>89</v>
      </c>
      <c r="B91" s="3" t="s">
        <v>50</v>
      </c>
      <c r="C91" s="3" t="s">
        <v>150</v>
      </c>
      <c r="D91" s="3" t="str">
        <f>"20220327"</f>
        <v>20220327</v>
      </c>
      <c r="E91" s="3" t="str">
        <f>"03"</f>
        <v>03</v>
      </c>
      <c r="F91" s="3" t="str">
        <f>"27"</f>
        <v>27</v>
      </c>
      <c r="G91" s="4">
        <v>94</v>
      </c>
      <c r="H91" s="4">
        <v>89</v>
      </c>
      <c r="I91" s="4" t="s">
        <v>9</v>
      </c>
      <c r="J91" s="5"/>
    </row>
    <row r="92" spans="1:10" ht="15.95" customHeight="1">
      <c r="A92" s="3">
        <v>90</v>
      </c>
      <c r="B92" s="3" t="s">
        <v>18</v>
      </c>
      <c r="C92" s="3" t="s">
        <v>151</v>
      </c>
      <c r="D92" s="3" t="str">
        <f>"20220202"</f>
        <v>20220202</v>
      </c>
      <c r="E92" s="3" t="str">
        <f>"02"</f>
        <v>02</v>
      </c>
      <c r="F92" s="3" t="str">
        <f>"02"</f>
        <v>02</v>
      </c>
      <c r="G92" s="4">
        <v>93.75</v>
      </c>
      <c r="H92" s="4">
        <v>90</v>
      </c>
      <c r="I92" s="4" t="s">
        <v>9</v>
      </c>
      <c r="J92" s="5"/>
    </row>
    <row r="93" spans="1:10" ht="15.95" customHeight="1">
      <c r="A93" s="3">
        <v>91</v>
      </c>
      <c r="B93" s="3" t="s">
        <v>17</v>
      </c>
      <c r="C93" s="3" t="s">
        <v>152</v>
      </c>
      <c r="D93" s="3" t="str">
        <f>"20220301"</f>
        <v>20220301</v>
      </c>
      <c r="E93" s="3" t="str">
        <f>"03"</f>
        <v>03</v>
      </c>
      <c r="F93" s="3" t="str">
        <f>"01"</f>
        <v>01</v>
      </c>
      <c r="G93" s="4">
        <v>93.75</v>
      </c>
      <c r="H93" s="4">
        <v>90</v>
      </c>
      <c r="I93" s="4" t="s">
        <v>9</v>
      </c>
      <c r="J93" s="5"/>
    </row>
    <row r="94" spans="1:10" ht="15.95" customHeight="1">
      <c r="A94" s="3">
        <v>92</v>
      </c>
      <c r="B94" s="3" t="s">
        <v>51</v>
      </c>
      <c r="C94" s="3" t="s">
        <v>153</v>
      </c>
      <c r="D94" s="3" t="str">
        <f>"20220411"</f>
        <v>20220411</v>
      </c>
      <c r="E94" s="3" t="str">
        <f>"04"</f>
        <v>04</v>
      </c>
      <c r="F94" s="3" t="str">
        <f>"11"</f>
        <v>11</v>
      </c>
      <c r="G94" s="4">
        <v>93.75</v>
      </c>
      <c r="H94" s="4">
        <v>90</v>
      </c>
      <c r="I94" s="4" t="s">
        <v>9</v>
      </c>
      <c r="J94" s="5"/>
    </row>
    <row r="95" spans="1:10" ht="15.95" customHeight="1">
      <c r="A95" s="3">
        <v>93</v>
      </c>
      <c r="B95" s="3" t="s">
        <v>49</v>
      </c>
      <c r="C95" s="3" t="s">
        <v>154</v>
      </c>
      <c r="D95" s="3" t="str">
        <f>"20220112"</f>
        <v>20220112</v>
      </c>
      <c r="E95" s="3" t="str">
        <f>"01"</f>
        <v>01</v>
      </c>
      <c r="F95" s="3" t="str">
        <f>"12"</f>
        <v>12</v>
      </c>
      <c r="G95" s="4">
        <v>93.5</v>
      </c>
      <c r="H95" s="4">
        <v>93</v>
      </c>
      <c r="I95" s="4" t="s">
        <v>9</v>
      </c>
      <c r="J95" s="5"/>
    </row>
    <row r="96" spans="1:10" ht="15.95" customHeight="1">
      <c r="A96" s="3">
        <v>94</v>
      </c>
      <c r="B96" s="3" t="s">
        <v>24</v>
      </c>
      <c r="C96" s="3" t="s">
        <v>155</v>
      </c>
      <c r="D96" s="3" t="str">
        <f>"20220221"</f>
        <v>20220221</v>
      </c>
      <c r="E96" s="3" t="str">
        <f>"02"</f>
        <v>02</v>
      </c>
      <c r="F96" s="3" t="str">
        <f>"21"</f>
        <v>21</v>
      </c>
      <c r="G96" s="4">
        <v>93.5</v>
      </c>
      <c r="H96" s="4">
        <v>93</v>
      </c>
      <c r="I96" s="4" t="s">
        <v>9</v>
      </c>
      <c r="J96" s="5"/>
    </row>
    <row r="97" spans="1:10" ht="15.95" customHeight="1">
      <c r="A97" s="3">
        <v>95</v>
      </c>
      <c r="B97" s="3" t="s">
        <v>52</v>
      </c>
      <c r="C97" s="3" t="s">
        <v>156</v>
      </c>
      <c r="D97" s="3" t="str">
        <f>"20220309"</f>
        <v>20220309</v>
      </c>
      <c r="E97" s="3" t="str">
        <f>"03"</f>
        <v>03</v>
      </c>
      <c r="F97" s="3" t="str">
        <f>"09"</f>
        <v>09</v>
      </c>
      <c r="G97" s="4">
        <v>93</v>
      </c>
      <c r="H97" s="4">
        <v>95</v>
      </c>
      <c r="I97" s="4" t="s">
        <v>9</v>
      </c>
      <c r="J97" s="5"/>
    </row>
    <row r="98" spans="1:10" ht="15.95" customHeight="1">
      <c r="A98" s="3">
        <v>96</v>
      </c>
      <c r="B98" s="3" t="s">
        <v>12</v>
      </c>
      <c r="C98" s="3" t="s">
        <v>73</v>
      </c>
      <c r="D98" s="3" t="str">
        <f>"20220524"</f>
        <v>20220524</v>
      </c>
      <c r="E98" s="3" t="str">
        <f>"05"</f>
        <v>05</v>
      </c>
      <c r="F98" s="3" t="str">
        <f>"24"</f>
        <v>24</v>
      </c>
      <c r="G98" s="4">
        <v>93</v>
      </c>
      <c r="H98" s="4">
        <v>95</v>
      </c>
      <c r="I98" s="4" t="s">
        <v>9</v>
      </c>
      <c r="J98" s="5"/>
    </row>
    <row r="99" spans="1:10" ht="15.95" customHeight="1">
      <c r="A99" s="3">
        <v>97</v>
      </c>
      <c r="B99" s="3" t="s">
        <v>38</v>
      </c>
      <c r="C99" s="3" t="s">
        <v>157</v>
      </c>
      <c r="D99" s="3" t="str">
        <f>"20220424"</f>
        <v>20220424</v>
      </c>
      <c r="E99" s="3" t="str">
        <f>"04"</f>
        <v>04</v>
      </c>
      <c r="F99" s="3" t="str">
        <f>"24"</f>
        <v>24</v>
      </c>
      <c r="G99" s="4">
        <v>93</v>
      </c>
      <c r="H99" s="4">
        <v>95</v>
      </c>
      <c r="I99" s="4" t="s">
        <v>9</v>
      </c>
      <c r="J99" s="5"/>
    </row>
    <row r="100" spans="1:10" ht="15.95" customHeight="1">
      <c r="A100" s="3">
        <v>98</v>
      </c>
      <c r="B100" s="3" t="s">
        <v>24</v>
      </c>
      <c r="C100" s="3" t="s">
        <v>158</v>
      </c>
      <c r="D100" s="3" t="str">
        <f>"20220224"</f>
        <v>20220224</v>
      </c>
      <c r="E100" s="3" t="str">
        <f>"02"</f>
        <v>02</v>
      </c>
      <c r="F100" s="3" t="str">
        <f>"24"</f>
        <v>24</v>
      </c>
      <c r="G100" s="4">
        <v>93</v>
      </c>
      <c r="H100" s="4">
        <v>95</v>
      </c>
      <c r="I100" s="4" t="s">
        <v>9</v>
      </c>
      <c r="J100" s="5"/>
    </row>
    <row r="101" spans="1:10" ht="15.95" customHeight="1">
      <c r="A101" s="3">
        <v>99</v>
      </c>
      <c r="B101" s="3" t="s">
        <v>18</v>
      </c>
      <c r="C101" s="3" t="s">
        <v>159</v>
      </c>
      <c r="D101" s="3" t="str">
        <f>"20220121"</f>
        <v>20220121</v>
      </c>
      <c r="E101" s="3" t="str">
        <f>"01"</f>
        <v>01</v>
      </c>
      <c r="F101" s="3" t="str">
        <f>"21"</f>
        <v>21</v>
      </c>
      <c r="G101" s="4">
        <v>92.75</v>
      </c>
      <c r="H101" s="4">
        <v>99</v>
      </c>
      <c r="I101" s="4" t="s">
        <v>9</v>
      </c>
      <c r="J101" s="5"/>
    </row>
    <row r="102" spans="1:10" ht="15.95" customHeight="1">
      <c r="A102" s="3">
        <v>100</v>
      </c>
      <c r="B102" s="3" t="s">
        <v>53</v>
      </c>
      <c r="C102" s="3" t="s">
        <v>160</v>
      </c>
      <c r="D102" s="3" t="str">
        <f>"20220115"</f>
        <v>20220115</v>
      </c>
      <c r="E102" s="3" t="str">
        <f>"01"</f>
        <v>01</v>
      </c>
      <c r="F102" s="3" t="str">
        <f>"15"</f>
        <v>15</v>
      </c>
      <c r="G102" s="4">
        <v>92.75</v>
      </c>
      <c r="H102" s="4">
        <v>99</v>
      </c>
      <c r="I102" s="4" t="s">
        <v>9</v>
      </c>
      <c r="J102" s="5"/>
    </row>
    <row r="103" spans="1:10" ht="15.95" customHeight="1">
      <c r="A103" s="3">
        <v>101</v>
      </c>
      <c r="B103" s="3" t="s">
        <v>20</v>
      </c>
      <c r="C103" s="3" t="s">
        <v>161</v>
      </c>
      <c r="D103" s="3" t="str">
        <f>"20220302"</f>
        <v>20220302</v>
      </c>
      <c r="E103" s="3" t="str">
        <f>"03"</f>
        <v>03</v>
      </c>
      <c r="F103" s="3" t="str">
        <f>"02"</f>
        <v>02</v>
      </c>
      <c r="G103" s="4">
        <v>92.5</v>
      </c>
      <c r="H103" s="4">
        <v>101</v>
      </c>
      <c r="I103" s="4" t="s">
        <v>9</v>
      </c>
      <c r="J103" s="5"/>
    </row>
    <row r="104" spans="1:10" ht="15.95" customHeight="1">
      <c r="A104" s="3">
        <v>102</v>
      </c>
      <c r="B104" s="3" t="s">
        <v>23</v>
      </c>
      <c r="C104" s="3" t="s">
        <v>162</v>
      </c>
      <c r="D104" s="3" t="str">
        <f>"20220312"</f>
        <v>20220312</v>
      </c>
      <c r="E104" s="3" t="str">
        <f>"03"</f>
        <v>03</v>
      </c>
      <c r="F104" s="3" t="str">
        <f>"12"</f>
        <v>12</v>
      </c>
      <c r="G104" s="4">
        <v>92.5</v>
      </c>
      <c r="H104" s="4">
        <v>101</v>
      </c>
      <c r="I104" s="4" t="s">
        <v>9</v>
      </c>
      <c r="J104" s="5"/>
    </row>
    <row r="105" spans="1:10" ht="15.95" customHeight="1">
      <c r="A105" s="3">
        <v>103</v>
      </c>
      <c r="B105" s="3" t="s">
        <v>54</v>
      </c>
      <c r="C105" s="3" t="s">
        <v>163</v>
      </c>
      <c r="D105" s="3" t="str">
        <f>"20220203"</f>
        <v>20220203</v>
      </c>
      <c r="E105" s="3" t="str">
        <f>"02"</f>
        <v>02</v>
      </c>
      <c r="F105" s="3" t="str">
        <f>"03"</f>
        <v>03</v>
      </c>
      <c r="G105" s="4">
        <v>92.25</v>
      </c>
      <c r="H105" s="4">
        <v>103</v>
      </c>
      <c r="I105" s="4" t="s">
        <v>9</v>
      </c>
      <c r="J105" s="5"/>
    </row>
    <row r="106" spans="1:10" ht="15.95" customHeight="1">
      <c r="A106" s="3">
        <v>104</v>
      </c>
      <c r="B106" s="3" t="s">
        <v>55</v>
      </c>
      <c r="C106" s="3" t="s">
        <v>164</v>
      </c>
      <c r="D106" s="3" t="str">
        <f>"20220219"</f>
        <v>20220219</v>
      </c>
      <c r="E106" s="3" t="str">
        <f>"02"</f>
        <v>02</v>
      </c>
      <c r="F106" s="3" t="str">
        <f>"19"</f>
        <v>19</v>
      </c>
      <c r="G106" s="4">
        <v>92.25</v>
      </c>
      <c r="H106" s="4">
        <v>103</v>
      </c>
      <c r="I106" s="4" t="s">
        <v>9</v>
      </c>
      <c r="J106" s="5"/>
    </row>
    <row r="107" spans="1:10" ht="15.95" customHeight="1">
      <c r="A107" s="3">
        <v>105</v>
      </c>
      <c r="B107" s="3" t="s">
        <v>56</v>
      </c>
      <c r="C107" s="3" t="s">
        <v>165</v>
      </c>
      <c r="D107" s="3" t="str">
        <f>"20220104"</f>
        <v>20220104</v>
      </c>
      <c r="E107" s="3" t="str">
        <f>"01"</f>
        <v>01</v>
      </c>
      <c r="F107" s="3" t="str">
        <f>"04"</f>
        <v>04</v>
      </c>
      <c r="G107" s="4">
        <v>92.25</v>
      </c>
      <c r="H107" s="4">
        <v>103</v>
      </c>
      <c r="I107" s="4" t="s">
        <v>9</v>
      </c>
      <c r="J107" s="5"/>
    </row>
    <row r="108" spans="1:10" ht="15.95" customHeight="1">
      <c r="A108" s="3">
        <v>106</v>
      </c>
      <c r="B108" s="3" t="s">
        <v>23</v>
      </c>
      <c r="C108" s="3" t="s">
        <v>166</v>
      </c>
      <c r="D108" s="3" t="str">
        <f>"20220328"</f>
        <v>20220328</v>
      </c>
      <c r="E108" s="3" t="str">
        <f>"03"</f>
        <v>03</v>
      </c>
      <c r="F108" s="3" t="str">
        <f>"28"</f>
        <v>28</v>
      </c>
      <c r="G108" s="4">
        <v>92.25</v>
      </c>
      <c r="H108" s="4">
        <v>103</v>
      </c>
      <c r="I108" s="4" t="s">
        <v>9</v>
      </c>
      <c r="J108" s="5"/>
    </row>
    <row r="109" spans="1:10" ht="15.95" customHeight="1">
      <c r="A109" s="3">
        <v>107</v>
      </c>
      <c r="B109" s="3" t="s">
        <v>23</v>
      </c>
      <c r="C109" s="3" t="s">
        <v>167</v>
      </c>
      <c r="D109" s="3" t="str">
        <f>"20220106"</f>
        <v>20220106</v>
      </c>
      <c r="E109" s="3" t="str">
        <f>"01"</f>
        <v>01</v>
      </c>
      <c r="F109" s="3" t="str">
        <f>"06"</f>
        <v>06</v>
      </c>
      <c r="G109" s="4">
        <v>92.25</v>
      </c>
      <c r="H109" s="4">
        <v>103</v>
      </c>
      <c r="I109" s="4" t="s">
        <v>9</v>
      </c>
      <c r="J109" s="5"/>
    </row>
    <row r="110" spans="1:10" ht="15.95" customHeight="1">
      <c r="A110" s="3">
        <v>108</v>
      </c>
      <c r="B110" s="3" t="s">
        <v>57</v>
      </c>
      <c r="C110" s="3" t="s">
        <v>168</v>
      </c>
      <c r="D110" s="3" t="str">
        <f>"20220405"</f>
        <v>20220405</v>
      </c>
      <c r="E110" s="3" t="str">
        <f>"04"</f>
        <v>04</v>
      </c>
      <c r="F110" s="3" t="str">
        <f>"05"</f>
        <v>05</v>
      </c>
      <c r="G110" s="4">
        <v>92.25</v>
      </c>
      <c r="H110" s="4">
        <v>103</v>
      </c>
      <c r="I110" s="4" t="s">
        <v>9</v>
      </c>
      <c r="J110" s="5"/>
    </row>
    <row r="111" spans="1:10" ht="15.95" customHeight="1">
      <c r="A111" s="3">
        <v>109</v>
      </c>
      <c r="B111" s="3" t="s">
        <v>22</v>
      </c>
      <c r="C111" s="3" t="s">
        <v>169</v>
      </c>
      <c r="D111" s="3" t="str">
        <f>"20220316"</f>
        <v>20220316</v>
      </c>
      <c r="E111" s="3" t="str">
        <f>"03"</f>
        <v>03</v>
      </c>
      <c r="F111" s="3" t="str">
        <f>"16"</f>
        <v>16</v>
      </c>
      <c r="G111" s="4">
        <v>92</v>
      </c>
      <c r="H111" s="4">
        <v>109</v>
      </c>
      <c r="I111" s="4" t="s">
        <v>9</v>
      </c>
      <c r="J111" s="5"/>
    </row>
    <row r="112" spans="1:10" ht="15.95" customHeight="1">
      <c r="A112" s="3">
        <v>110</v>
      </c>
      <c r="B112" s="3" t="s">
        <v>58</v>
      </c>
      <c r="C112" s="3" t="s">
        <v>170</v>
      </c>
      <c r="D112" s="3" t="str">
        <f>"20220320"</f>
        <v>20220320</v>
      </c>
      <c r="E112" s="3" t="str">
        <f>"03"</f>
        <v>03</v>
      </c>
      <c r="F112" s="3" t="str">
        <f>"20"</f>
        <v>20</v>
      </c>
      <c r="G112" s="4">
        <v>92</v>
      </c>
      <c r="H112" s="4">
        <v>109</v>
      </c>
      <c r="I112" s="4" t="s">
        <v>9</v>
      </c>
      <c r="J112" s="5"/>
    </row>
    <row r="113" spans="1:10" ht="15.95" customHeight="1">
      <c r="A113" s="3">
        <v>111</v>
      </c>
      <c r="B113" s="3" t="s">
        <v>12</v>
      </c>
      <c r="C113" s="3" t="s">
        <v>171</v>
      </c>
      <c r="D113" s="3" t="str">
        <f>"20220517"</f>
        <v>20220517</v>
      </c>
      <c r="E113" s="3" t="str">
        <f>"05"</f>
        <v>05</v>
      </c>
      <c r="F113" s="3" t="str">
        <f>"17"</f>
        <v>17</v>
      </c>
      <c r="G113" s="4">
        <v>91.75</v>
      </c>
      <c r="H113" s="4">
        <v>111</v>
      </c>
      <c r="I113" s="4" t="s">
        <v>9</v>
      </c>
      <c r="J113" s="5"/>
    </row>
    <row r="114" spans="1:10" ht="15.95" customHeight="1">
      <c r="A114" s="3">
        <v>112</v>
      </c>
      <c r="B114" s="3" t="s">
        <v>59</v>
      </c>
      <c r="C114" s="3" t="s">
        <v>172</v>
      </c>
      <c r="D114" s="3" t="str">
        <f>"20220330"</f>
        <v>20220330</v>
      </c>
      <c r="E114" s="3" t="str">
        <f>"03"</f>
        <v>03</v>
      </c>
      <c r="F114" s="3" t="str">
        <f>"30"</f>
        <v>30</v>
      </c>
      <c r="G114" s="4">
        <v>91.25</v>
      </c>
      <c r="H114" s="4">
        <v>111</v>
      </c>
      <c r="I114" s="4" t="s">
        <v>9</v>
      </c>
      <c r="J114" s="5"/>
    </row>
    <row r="115" spans="1:10" ht="15.95" customHeight="1">
      <c r="A115" s="3">
        <v>113</v>
      </c>
      <c r="B115" s="3" t="s">
        <v>31</v>
      </c>
      <c r="C115" s="3" t="s">
        <v>173</v>
      </c>
      <c r="D115" s="3" t="str">
        <f>"20220223"</f>
        <v>20220223</v>
      </c>
      <c r="E115" s="3" t="str">
        <f>"02"</f>
        <v>02</v>
      </c>
      <c r="F115" s="3" t="str">
        <f>"23"</f>
        <v>23</v>
      </c>
      <c r="G115" s="4">
        <v>91.25</v>
      </c>
      <c r="H115" s="4">
        <v>111</v>
      </c>
      <c r="I115" s="4" t="s">
        <v>9</v>
      </c>
      <c r="J115" s="5"/>
    </row>
    <row r="116" spans="1:10" ht="15.95" customHeight="1">
      <c r="A116" s="3">
        <v>114</v>
      </c>
      <c r="B116" s="3" t="s">
        <v>60</v>
      </c>
      <c r="C116" s="3" t="s">
        <v>174</v>
      </c>
      <c r="D116" s="3" t="str">
        <f>"20220109"</f>
        <v>20220109</v>
      </c>
      <c r="E116" s="3" t="str">
        <f>"01"</f>
        <v>01</v>
      </c>
      <c r="F116" s="3" t="str">
        <f>"09"</f>
        <v>09</v>
      </c>
      <c r="G116" s="4">
        <v>91</v>
      </c>
      <c r="H116" s="4">
        <v>114</v>
      </c>
      <c r="I116" s="4" t="s">
        <v>9</v>
      </c>
      <c r="J116" s="5"/>
    </row>
    <row r="117" spans="1:10" ht="15.95" customHeight="1">
      <c r="A117" s="3">
        <v>115</v>
      </c>
      <c r="B117" s="3" t="s">
        <v>54</v>
      </c>
      <c r="C117" s="3" t="s">
        <v>69</v>
      </c>
      <c r="D117" s="3" t="str">
        <f>"20220501"</f>
        <v>20220501</v>
      </c>
      <c r="E117" s="3" t="str">
        <f>"05"</f>
        <v>05</v>
      </c>
      <c r="F117" s="3" t="str">
        <f>"01"</f>
        <v>01</v>
      </c>
      <c r="G117" s="4">
        <v>90.75</v>
      </c>
      <c r="H117" s="4">
        <v>115</v>
      </c>
      <c r="I117" s="4" t="s">
        <v>9</v>
      </c>
      <c r="J117" s="5"/>
    </row>
    <row r="118" spans="1:10" ht="15.95" customHeight="1">
      <c r="A118" s="3">
        <v>116</v>
      </c>
      <c r="B118" s="3" t="s">
        <v>27</v>
      </c>
      <c r="C118" s="3" t="s">
        <v>175</v>
      </c>
      <c r="D118" s="3" t="str">
        <f>"20220420"</f>
        <v>20220420</v>
      </c>
      <c r="E118" s="3" t="str">
        <f>"04"</f>
        <v>04</v>
      </c>
      <c r="F118" s="3" t="str">
        <f>"20"</f>
        <v>20</v>
      </c>
      <c r="G118" s="4">
        <v>90.5</v>
      </c>
      <c r="H118" s="4">
        <v>116</v>
      </c>
      <c r="I118" s="4" t="s">
        <v>9</v>
      </c>
      <c r="J118" s="5"/>
    </row>
    <row r="119" spans="1:10" ht="15.95" customHeight="1">
      <c r="A119" s="3">
        <v>117</v>
      </c>
      <c r="B119" s="3" t="s">
        <v>27</v>
      </c>
      <c r="C119" s="3" t="s">
        <v>159</v>
      </c>
      <c r="D119" s="3" t="str">
        <f>"20220304"</f>
        <v>20220304</v>
      </c>
      <c r="E119" s="3" t="str">
        <f>"03"</f>
        <v>03</v>
      </c>
      <c r="F119" s="3" t="str">
        <f>"04"</f>
        <v>04</v>
      </c>
      <c r="G119" s="4">
        <v>90.5</v>
      </c>
      <c r="H119" s="4">
        <v>116</v>
      </c>
      <c r="I119" s="4" t="s">
        <v>9</v>
      </c>
      <c r="J119" s="5"/>
    </row>
    <row r="120" spans="1:10" ht="15.95" customHeight="1">
      <c r="A120" s="3">
        <v>118</v>
      </c>
      <c r="B120" s="3" t="s">
        <v>31</v>
      </c>
      <c r="C120" s="3" t="s">
        <v>176</v>
      </c>
      <c r="D120" s="3" t="str">
        <f>"20220515"</f>
        <v>20220515</v>
      </c>
      <c r="E120" s="3" t="str">
        <f>"05"</f>
        <v>05</v>
      </c>
      <c r="F120" s="3" t="str">
        <f>"15"</f>
        <v>15</v>
      </c>
      <c r="G120" s="4">
        <v>90.5</v>
      </c>
      <c r="H120" s="4">
        <v>116</v>
      </c>
      <c r="I120" s="4" t="s">
        <v>9</v>
      </c>
      <c r="J120" s="5"/>
    </row>
    <row r="121" spans="1:10" ht="15.95" customHeight="1">
      <c r="A121" s="3">
        <v>119</v>
      </c>
      <c r="B121" s="3" t="s">
        <v>13</v>
      </c>
      <c r="C121" s="3" t="s">
        <v>177</v>
      </c>
      <c r="D121" s="3" t="str">
        <f>"20220208"</f>
        <v>20220208</v>
      </c>
      <c r="E121" s="3" t="str">
        <f>"02"</f>
        <v>02</v>
      </c>
      <c r="F121" s="3" t="str">
        <f>"08"</f>
        <v>08</v>
      </c>
      <c r="G121" s="4">
        <v>90.5</v>
      </c>
      <c r="H121" s="4">
        <v>116</v>
      </c>
      <c r="I121" s="4" t="s">
        <v>9</v>
      </c>
      <c r="J121" s="5"/>
    </row>
    <row r="122" spans="1:10" ht="15.95" customHeight="1">
      <c r="A122" s="3">
        <v>120</v>
      </c>
      <c r="B122" s="3" t="s">
        <v>31</v>
      </c>
      <c r="C122" s="3" t="s">
        <v>178</v>
      </c>
      <c r="D122" s="3" t="str">
        <f>"20220329"</f>
        <v>20220329</v>
      </c>
      <c r="E122" s="3" t="str">
        <f>"03"</f>
        <v>03</v>
      </c>
      <c r="F122" s="3" t="str">
        <f>"29"</f>
        <v>29</v>
      </c>
      <c r="G122" s="4">
        <v>90.25</v>
      </c>
      <c r="H122" s="4">
        <v>120</v>
      </c>
      <c r="I122" s="4" t="s">
        <v>9</v>
      </c>
      <c r="J122" s="5"/>
    </row>
    <row r="123" spans="1:10" ht="15.95" customHeight="1">
      <c r="A123" s="3">
        <v>121</v>
      </c>
      <c r="B123" s="3" t="s">
        <v>13</v>
      </c>
      <c r="C123" s="3" t="s">
        <v>179</v>
      </c>
      <c r="D123" s="3" t="str">
        <f>"20220407"</f>
        <v>20220407</v>
      </c>
      <c r="E123" s="3" t="str">
        <f>"04"</f>
        <v>04</v>
      </c>
      <c r="F123" s="3" t="str">
        <f>"07"</f>
        <v>07</v>
      </c>
      <c r="G123" s="4">
        <v>90.25</v>
      </c>
      <c r="H123" s="4">
        <v>120</v>
      </c>
      <c r="I123" s="4" t="s">
        <v>9</v>
      </c>
      <c r="J123" s="5"/>
    </row>
    <row r="124" spans="1:10" ht="15.95" customHeight="1">
      <c r="A124" s="3">
        <v>122</v>
      </c>
      <c r="B124" s="3" t="s">
        <v>27</v>
      </c>
      <c r="C124" s="3" t="s">
        <v>180</v>
      </c>
      <c r="D124" s="3" t="str">
        <f>"20220509"</f>
        <v>20220509</v>
      </c>
      <c r="E124" s="3" t="str">
        <f>"05"</f>
        <v>05</v>
      </c>
      <c r="F124" s="3" t="str">
        <f>"09"</f>
        <v>09</v>
      </c>
      <c r="G124" s="4">
        <v>90</v>
      </c>
      <c r="H124" s="4">
        <v>122</v>
      </c>
      <c r="I124" s="4" t="s">
        <v>9</v>
      </c>
      <c r="J124" s="5"/>
    </row>
    <row r="125" spans="1:10" ht="15.95" customHeight="1">
      <c r="A125" s="3">
        <v>123</v>
      </c>
      <c r="B125" s="3" t="s">
        <v>61</v>
      </c>
      <c r="C125" s="3" t="s">
        <v>181</v>
      </c>
      <c r="D125" s="3" t="str">
        <f>"20220126"</f>
        <v>20220126</v>
      </c>
      <c r="E125" s="3" t="str">
        <f>"01"</f>
        <v>01</v>
      </c>
      <c r="F125" s="3" t="str">
        <f>"26"</f>
        <v>26</v>
      </c>
      <c r="G125" s="4">
        <v>90</v>
      </c>
      <c r="H125" s="4">
        <v>122</v>
      </c>
      <c r="I125" s="4" t="s">
        <v>9</v>
      </c>
      <c r="J125" s="5"/>
    </row>
    <row r="126" spans="1:10" ht="15.95" customHeight="1">
      <c r="A126" s="3">
        <v>124</v>
      </c>
      <c r="B126" s="3" t="s">
        <v>47</v>
      </c>
      <c r="C126" s="3" t="s">
        <v>182</v>
      </c>
      <c r="D126" s="3" t="str">
        <f>"20220426"</f>
        <v>20220426</v>
      </c>
      <c r="E126" s="3" t="str">
        <f>"04"</f>
        <v>04</v>
      </c>
      <c r="F126" s="3" t="str">
        <f>"26"</f>
        <v>26</v>
      </c>
      <c r="G126" s="4">
        <v>89.75</v>
      </c>
      <c r="H126" s="4">
        <v>124</v>
      </c>
      <c r="I126" s="4" t="s">
        <v>9</v>
      </c>
      <c r="J126" s="5"/>
    </row>
    <row r="127" spans="1:10" ht="15.95" customHeight="1">
      <c r="A127" s="3">
        <v>125</v>
      </c>
      <c r="B127" s="3" t="s">
        <v>27</v>
      </c>
      <c r="C127" s="3" t="s">
        <v>183</v>
      </c>
      <c r="D127" s="3" t="str">
        <f>"20220204"</f>
        <v>20220204</v>
      </c>
      <c r="E127" s="3" t="str">
        <f>"02"</f>
        <v>02</v>
      </c>
      <c r="F127" s="3" t="str">
        <f>"04"</f>
        <v>04</v>
      </c>
      <c r="G127" s="4">
        <v>89.75</v>
      </c>
      <c r="H127" s="4">
        <v>124</v>
      </c>
      <c r="I127" s="4" t="s">
        <v>9</v>
      </c>
      <c r="J127" s="5"/>
    </row>
    <row r="128" spans="1:10" ht="15.95" customHeight="1">
      <c r="A128" s="3">
        <v>126</v>
      </c>
      <c r="B128" s="3" t="s">
        <v>22</v>
      </c>
      <c r="C128" s="3" t="s">
        <v>184</v>
      </c>
      <c r="D128" s="3" t="str">
        <f>"20220114"</f>
        <v>20220114</v>
      </c>
      <c r="E128" s="3" t="str">
        <f>"01"</f>
        <v>01</v>
      </c>
      <c r="F128" s="3" t="str">
        <f>"14"</f>
        <v>14</v>
      </c>
      <c r="G128" s="4">
        <v>88</v>
      </c>
      <c r="H128" s="4">
        <v>126</v>
      </c>
      <c r="I128" s="4" t="s">
        <v>9</v>
      </c>
      <c r="J128" s="5"/>
    </row>
    <row r="129" spans="1:10" ht="15.95" customHeight="1">
      <c r="A129" s="3">
        <v>127</v>
      </c>
      <c r="B129" s="3" t="s">
        <v>53</v>
      </c>
      <c r="C129" s="3" t="s">
        <v>185</v>
      </c>
      <c r="D129" s="3" t="str">
        <f>"20220118"</f>
        <v>20220118</v>
      </c>
      <c r="E129" s="3" t="str">
        <f>"01"</f>
        <v>01</v>
      </c>
      <c r="F129" s="3" t="str">
        <f>"18"</f>
        <v>18</v>
      </c>
      <c r="G129" s="4">
        <v>87.75</v>
      </c>
      <c r="H129" s="4">
        <v>127</v>
      </c>
      <c r="I129" s="4" t="s">
        <v>9</v>
      </c>
      <c r="J129" s="5"/>
    </row>
    <row r="130" spans="1:10" ht="15.95" customHeight="1">
      <c r="A130" s="3">
        <v>128</v>
      </c>
      <c r="B130" s="3" t="s">
        <v>32</v>
      </c>
      <c r="C130" s="3" t="s">
        <v>186</v>
      </c>
      <c r="D130" s="3" t="str">
        <f>"20220401"</f>
        <v>20220401</v>
      </c>
      <c r="E130" s="3" t="str">
        <f>"04"</f>
        <v>04</v>
      </c>
      <c r="F130" s="3" t="str">
        <f>"01"</f>
        <v>01</v>
      </c>
      <c r="G130" s="4">
        <v>87</v>
      </c>
      <c r="H130" s="4">
        <v>128</v>
      </c>
      <c r="I130" s="4" t="s">
        <v>9</v>
      </c>
      <c r="J130" s="5"/>
    </row>
    <row r="131" spans="1:10" ht="15.95" customHeight="1">
      <c r="A131" s="3">
        <v>129</v>
      </c>
      <c r="B131" s="3" t="s">
        <v>40</v>
      </c>
      <c r="C131" s="3" t="s">
        <v>187</v>
      </c>
      <c r="D131" s="3" t="str">
        <f>"20220415"</f>
        <v>20220415</v>
      </c>
      <c r="E131" s="3" t="str">
        <f>"04"</f>
        <v>04</v>
      </c>
      <c r="F131" s="3" t="str">
        <f>"15"</f>
        <v>15</v>
      </c>
      <c r="G131" s="4">
        <v>87</v>
      </c>
      <c r="H131" s="4">
        <v>128</v>
      </c>
      <c r="I131" s="4" t="s">
        <v>9</v>
      </c>
      <c r="J131" s="5"/>
    </row>
    <row r="132" spans="1:10" ht="15.95" customHeight="1">
      <c r="A132" s="3">
        <v>130</v>
      </c>
      <c r="B132" s="3" t="s">
        <v>27</v>
      </c>
      <c r="C132" s="3" t="s">
        <v>124</v>
      </c>
      <c r="D132" s="3" t="str">
        <f>"20220123"</f>
        <v>20220123</v>
      </c>
      <c r="E132" s="3" t="str">
        <f>"01"</f>
        <v>01</v>
      </c>
      <c r="F132" s="3" t="str">
        <f>"23"</f>
        <v>23</v>
      </c>
      <c r="G132" s="4">
        <v>87</v>
      </c>
      <c r="H132" s="4">
        <v>128</v>
      </c>
      <c r="I132" s="4" t="s">
        <v>9</v>
      </c>
      <c r="J132" s="5"/>
    </row>
    <row r="133" spans="1:10" ht="15.95" customHeight="1">
      <c r="A133" s="3">
        <v>131</v>
      </c>
      <c r="B133" s="3" t="s">
        <v>13</v>
      </c>
      <c r="C133" s="3" t="s">
        <v>188</v>
      </c>
      <c r="D133" s="3" t="str">
        <f>"20220318"</f>
        <v>20220318</v>
      </c>
      <c r="E133" s="3" t="str">
        <f>"03"</f>
        <v>03</v>
      </c>
      <c r="F133" s="3" t="str">
        <f>"18"</f>
        <v>18</v>
      </c>
      <c r="G133" s="4">
        <v>86.25</v>
      </c>
      <c r="H133" s="4">
        <v>131</v>
      </c>
      <c r="I133" s="4" t="s">
        <v>9</v>
      </c>
      <c r="J133" s="5"/>
    </row>
    <row r="134" spans="1:10" ht="15.95" customHeight="1">
      <c r="A134" s="3">
        <v>132</v>
      </c>
      <c r="B134" s="3" t="s">
        <v>13</v>
      </c>
      <c r="C134" s="3" t="s">
        <v>189</v>
      </c>
      <c r="D134" s="3" t="str">
        <f>"20220429"</f>
        <v>20220429</v>
      </c>
      <c r="E134" s="3" t="str">
        <f>"04"</f>
        <v>04</v>
      </c>
      <c r="F134" s="3" t="str">
        <f>"29"</f>
        <v>29</v>
      </c>
      <c r="G134" s="4">
        <v>86.25</v>
      </c>
      <c r="H134" s="4">
        <v>131</v>
      </c>
      <c r="I134" s="4" t="s">
        <v>9</v>
      </c>
      <c r="J134" s="5"/>
    </row>
    <row r="135" spans="1:10" ht="15.95" customHeight="1">
      <c r="A135" s="3">
        <v>133</v>
      </c>
      <c r="B135" s="3" t="s">
        <v>62</v>
      </c>
      <c r="C135" s="3" t="s">
        <v>159</v>
      </c>
      <c r="D135" s="3" t="str">
        <f>"20220520"</f>
        <v>20220520</v>
      </c>
      <c r="E135" s="3" t="str">
        <f>"05"</f>
        <v>05</v>
      </c>
      <c r="F135" s="3" t="str">
        <f>"20"</f>
        <v>20</v>
      </c>
      <c r="G135" s="4">
        <v>86</v>
      </c>
      <c r="H135" s="4">
        <v>133</v>
      </c>
      <c r="I135" s="4" t="s">
        <v>9</v>
      </c>
      <c r="J135" s="5"/>
    </row>
    <row r="136" spans="1:10" ht="15.95" customHeight="1">
      <c r="A136" s="3">
        <v>134</v>
      </c>
      <c r="B136" s="3" t="s">
        <v>63</v>
      </c>
      <c r="C136" s="3" t="s">
        <v>190</v>
      </c>
      <c r="D136" s="3" t="str">
        <f>"20220511"</f>
        <v>20220511</v>
      </c>
      <c r="E136" s="3" t="str">
        <f>"05"</f>
        <v>05</v>
      </c>
      <c r="F136" s="3" t="str">
        <f>"11"</f>
        <v>11</v>
      </c>
      <c r="G136" s="4">
        <v>86</v>
      </c>
      <c r="H136" s="4">
        <v>133</v>
      </c>
      <c r="I136" s="4" t="s">
        <v>9</v>
      </c>
      <c r="J136" s="5"/>
    </row>
    <row r="137" spans="1:10" ht="15.95" customHeight="1">
      <c r="A137" s="3">
        <v>135</v>
      </c>
      <c r="B137" s="3" t="s">
        <v>18</v>
      </c>
      <c r="C137" s="3" t="s">
        <v>191</v>
      </c>
      <c r="D137" s="3" t="str">
        <f>"20220323"</f>
        <v>20220323</v>
      </c>
      <c r="E137" s="3" t="str">
        <f>"03"</f>
        <v>03</v>
      </c>
      <c r="F137" s="3" t="str">
        <f>"23"</f>
        <v>23</v>
      </c>
      <c r="G137" s="4">
        <v>85.25</v>
      </c>
      <c r="H137" s="4">
        <v>135</v>
      </c>
      <c r="I137" s="4" t="s">
        <v>9</v>
      </c>
      <c r="J137" s="5"/>
    </row>
    <row r="138" spans="1:10" ht="15.95" customHeight="1">
      <c r="A138" s="3">
        <v>136</v>
      </c>
      <c r="B138" s="3" t="s">
        <v>64</v>
      </c>
      <c r="C138" s="3" t="s">
        <v>192</v>
      </c>
      <c r="D138" s="3" t="str">
        <f>"20220423"</f>
        <v>20220423</v>
      </c>
      <c r="E138" s="3" t="str">
        <f>"04"</f>
        <v>04</v>
      </c>
      <c r="F138" s="3" t="str">
        <f>"23"</f>
        <v>23</v>
      </c>
      <c r="G138" s="4">
        <v>85.25</v>
      </c>
      <c r="H138" s="4">
        <v>135</v>
      </c>
      <c r="I138" s="4" t="s">
        <v>9</v>
      </c>
      <c r="J138" s="5"/>
    </row>
    <row r="139" spans="1:10" ht="15.95" customHeight="1">
      <c r="A139" s="3">
        <v>137</v>
      </c>
      <c r="B139" s="3" t="s">
        <v>32</v>
      </c>
      <c r="C139" s="3" t="s">
        <v>193</v>
      </c>
      <c r="D139" s="3" t="str">
        <f>"20220506"</f>
        <v>20220506</v>
      </c>
      <c r="E139" s="3" t="str">
        <f>"05"</f>
        <v>05</v>
      </c>
      <c r="F139" s="3" t="str">
        <f>"06"</f>
        <v>06</v>
      </c>
      <c r="G139" s="4">
        <v>84.25</v>
      </c>
      <c r="H139" s="4">
        <v>137</v>
      </c>
      <c r="I139" s="4" t="s">
        <v>9</v>
      </c>
      <c r="J139" s="5"/>
    </row>
    <row r="140" spans="1:10" ht="15.95" customHeight="1">
      <c r="A140" s="3">
        <v>138</v>
      </c>
      <c r="B140" s="3" t="s">
        <v>62</v>
      </c>
      <c r="C140" s="3" t="s">
        <v>194</v>
      </c>
      <c r="D140" s="3" t="str">
        <f>"20220403"</f>
        <v>20220403</v>
      </c>
      <c r="E140" s="3" t="str">
        <f>"04"</f>
        <v>04</v>
      </c>
      <c r="F140" s="3" t="str">
        <f>"03"</f>
        <v>03</v>
      </c>
      <c r="G140" s="4">
        <v>83.75</v>
      </c>
      <c r="H140" s="4">
        <v>138</v>
      </c>
      <c r="I140" s="4" t="s">
        <v>9</v>
      </c>
      <c r="J140" s="5"/>
    </row>
    <row r="141" spans="1:10" ht="15.95" customHeight="1">
      <c r="A141" s="3">
        <v>139</v>
      </c>
      <c r="B141" s="3" t="s">
        <v>65</v>
      </c>
      <c r="C141" s="3" t="s">
        <v>195</v>
      </c>
      <c r="D141" s="3" t="str">
        <f>"20220421"</f>
        <v>20220421</v>
      </c>
      <c r="E141" s="3" t="str">
        <f>"04"</f>
        <v>04</v>
      </c>
      <c r="F141" s="3" t="str">
        <f>"21"</f>
        <v>21</v>
      </c>
      <c r="G141" s="4">
        <v>83.5</v>
      </c>
      <c r="H141" s="4">
        <v>139</v>
      </c>
      <c r="I141" s="4" t="s">
        <v>9</v>
      </c>
      <c r="J141" s="5"/>
    </row>
    <row r="142" spans="1:10" ht="15.95" customHeight="1">
      <c r="A142" s="3">
        <v>140</v>
      </c>
      <c r="B142" s="3" t="s">
        <v>27</v>
      </c>
      <c r="C142" s="3" t="s">
        <v>196</v>
      </c>
      <c r="D142" s="3" t="str">
        <f>"20220207"</f>
        <v>20220207</v>
      </c>
      <c r="E142" s="3" t="str">
        <f>"02"</f>
        <v>02</v>
      </c>
      <c r="F142" s="3" t="str">
        <f>"07"</f>
        <v>07</v>
      </c>
      <c r="G142" s="4">
        <v>82.5</v>
      </c>
      <c r="H142" s="4">
        <v>140</v>
      </c>
      <c r="I142" s="4" t="s">
        <v>9</v>
      </c>
      <c r="J142" s="5"/>
    </row>
    <row r="143" spans="1:10" ht="15.95" customHeight="1">
      <c r="A143" s="3">
        <v>141</v>
      </c>
      <c r="B143" s="3" t="s">
        <v>32</v>
      </c>
      <c r="C143" s="3" t="s">
        <v>197</v>
      </c>
      <c r="D143" s="3" t="str">
        <f>"20220408"</f>
        <v>20220408</v>
      </c>
      <c r="E143" s="3" t="str">
        <f>"04"</f>
        <v>04</v>
      </c>
      <c r="F143" s="3" t="str">
        <f>"08"</f>
        <v>08</v>
      </c>
      <c r="G143" s="4">
        <v>78.5</v>
      </c>
      <c r="H143" s="4">
        <v>141</v>
      </c>
      <c r="I143" s="4" t="s">
        <v>9</v>
      </c>
      <c r="J143" s="5"/>
    </row>
    <row r="144" spans="1:10" ht="15.95" customHeight="1">
      <c r="A144" s="3">
        <v>142</v>
      </c>
      <c r="B144" s="3" t="s">
        <v>20</v>
      </c>
      <c r="C144" s="3" t="s">
        <v>198</v>
      </c>
      <c r="D144" s="3" t="str">
        <f>"20220519"</f>
        <v>20220519</v>
      </c>
      <c r="E144" s="3" t="str">
        <f>"05"</f>
        <v>05</v>
      </c>
      <c r="F144" s="3" t="str">
        <f>"19"</f>
        <v>19</v>
      </c>
      <c r="G144" s="4">
        <v>75.25</v>
      </c>
      <c r="H144" s="4">
        <v>142</v>
      </c>
      <c r="I144" s="4" t="s">
        <v>9</v>
      </c>
      <c r="J144" s="5"/>
    </row>
    <row r="145" spans="1:10" ht="15.95" customHeight="1">
      <c r="A145" s="3">
        <v>143</v>
      </c>
      <c r="B145" s="3" t="s">
        <v>20</v>
      </c>
      <c r="C145" s="3" t="s">
        <v>199</v>
      </c>
      <c r="D145" s="3" t="str">
        <f>"20220127"</f>
        <v>20220127</v>
      </c>
      <c r="E145" s="3" t="str">
        <f>"01"</f>
        <v>01</v>
      </c>
      <c r="F145" s="3" t="str">
        <f>"27"</f>
        <v>27</v>
      </c>
      <c r="G145" s="4">
        <v>72.75</v>
      </c>
      <c r="H145" s="4">
        <v>143</v>
      </c>
      <c r="I145" s="4" t="s">
        <v>9</v>
      </c>
      <c r="J145" s="5"/>
    </row>
    <row r="146" spans="1:10" ht="15.95" customHeight="1">
      <c r="A146" s="3">
        <v>144</v>
      </c>
      <c r="B146" s="3" t="s">
        <v>22</v>
      </c>
      <c r="C146" s="3" t="s">
        <v>200</v>
      </c>
      <c r="D146" s="3" t="str">
        <f>"20220504"</f>
        <v>20220504</v>
      </c>
      <c r="E146" s="3" t="str">
        <f>"05"</f>
        <v>05</v>
      </c>
      <c r="F146" s="3" t="str">
        <f>"04"</f>
        <v>04</v>
      </c>
      <c r="G146" s="4">
        <v>40.5</v>
      </c>
      <c r="H146" s="4">
        <v>144</v>
      </c>
      <c r="I146" s="4" t="s">
        <v>9</v>
      </c>
      <c r="J146" s="5"/>
    </row>
  </sheetData>
  <autoFilter ref="A2:WVQ146"/>
  <mergeCells count="1">
    <mergeCell ref="A1:J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2022-08-23T03:58:30Z</dcterms:modified>
</cp:coreProperties>
</file>